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осуля европ." r:id="rId1" sheetId="1" state="visible"/>
    <sheet name="олень европ." r:id="rId2" sheetId="2" state="visible"/>
    <sheet name="олень пятнист." r:id="rId3" sheetId="3" state="visible"/>
    <sheet name="лось" r:id="rId4" sheetId="4" state="visible"/>
    <sheet name="лань" r:id="rId5" sheetId="5" state="visible"/>
    <sheet name="Барсук" r:id="rId6" sheetId="6" state="visible"/>
    <sheet name="Проект лимитов 2023-2024" r:id="rId7" sheetId="7" state="visible"/>
  </sheets>
  <definedNames>
    <definedName hidden="false" localSheetId="0" name="_xlnm.Print_Area">'косуля европ.'!$A$1:$AD$202</definedName>
    <definedName hidden="false" localSheetId="1" name="_xlnm.Print_Area">'олень европ.'!$A$1:$AD$76</definedName>
    <definedName hidden="false" localSheetId="2" name="_xlnm.Print_Area">'олень пятнист.'!$A$1:$AD$49</definedName>
    <definedName hidden="false" localSheetId="3" name="_xlnm.Print_Area">'лось'!$A$1:$AD$57</definedName>
    <definedName hidden="false" localSheetId="4" name="_xlnm.Print_Area">'лань'!$A$1:$AD$44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<sst xmlns="http://schemas.openxmlformats.org/spreadsheetml/2006/main" xmlns:a="http://schemas.openxmlformats.org/drawingml/2006/main" xmlns:a15="http://schemas.microsoft.com/office/drawing/2012/main" xmlns:asvg="http://schemas.microsoft.com/office/drawing/2016/SVG/main" xmlns:c="http://schemas.openxmlformats.org/drawingml/2006/chart" xmlns:co="http://ncloudtech.com" xmlns:co-ooxml="http://ncloudtech.com/ooxml" xmlns:m="http://schemas.openxmlformats.org/officeDocument/2006/math" xmlns:mc="http://schemas.openxmlformats.org/markup-compatibility/2006" xmlns:o="urn:schemas-microsoft-com:office:office" xmlns:p="http://schemas.openxmlformats.org/presentationml/2006/main" xmlns:pic="http://schemas.openxmlformats.org/drawingml/2006/picture" xmlns:r="http://schemas.openxmlformats.org/officeDocument/2006/relationships" xmlns:s="http://schemas.openxmlformats.org/officeDocument/2006/sharedTypes" xmlns:sl="http://schemas.openxmlformats.org/schemaLibrary/2006/main" xmlns:v="urn:schemas-microsoft-com:vml" xmlns:w="http://schemas.openxmlformats.org/wordprocessingml/2006/main" xmlns:w10="urn:schemas-microsoft-com:office:word" xmlns:w14="http://schemas.microsoft.com/office/word/2010/wordml" xmlns:w15="http://schemas.microsoft.com/office/word/2012/wordml" xmlns:wp="http://schemas.openxmlformats.org/drawingml/2006/wordprocessingDrawing" xmlns:wpg="http://schemas.microsoft.com/office/word/2010/wordprocessingGroup" xmlns:wps="http://schemas.microsoft.com/office/word/2010/wordprocessingShape" xmlns:x="urn:schemas-microsoft-com:office:excel" xmlns:x14="http://schemas.microsoft.com/office/spreadsheetml/2009/9/main" xmlns:xdr="http://schemas.openxmlformats.org/drawingml/2006/spreadsheetDrawing" xmlns:xm="http://schemas.microsoft.com/office/excel/2006/main" mc:Ignorable="co co-ooxml w14 x14 w15">
  <si>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      Проект</t>
  </si>
  <si>
    <t xml:space="preserve">квот добычи охотничьих ресурсов </t>
  </si>
  <si>
    <t xml:space="preserve">    </t>
  </si>
  <si>
    <t xml:space="preserve">  на период с 1 августа 2024 г. до 1 августа 2025 г.</t>
  </si>
  <si>
    <r>
      <rPr>
        <rFont val="Times New Roman"/>
        <b val="false"/>
        <color rgb="000000" tint="0"/>
        <sz val="9"/>
      </rPr>
      <t>Субъект Российской Федерации</t>
    </r>
    <r>
      <rPr>
        <rFont val="Calibri"/>
        <b val="false"/>
        <color rgb="000000" tint="0"/>
        <sz val="11"/>
      </rPr>
      <t xml:space="preserve"> </t>
    </r>
    <r>
      <rPr>
        <rFont val="Times New Roman"/>
        <b val="true"/>
        <color rgb="000000" tint="0"/>
        <sz val="9"/>
        <u val="single"/>
      </rPr>
      <t xml:space="preserve">    РОСТОВСКАЯ ОБЛАСТЬ   </t>
    </r>
  </si>
  <si>
    <r>
      <rPr>
        <rFont val="Times New Roman"/>
        <b val="false"/>
        <color rgb="000000" tint="0"/>
        <sz val="9"/>
      </rPr>
      <t xml:space="preserve">Вид охотничьего ресурса </t>
    </r>
    <r>
      <rPr>
        <rFont val="Times New Roman"/>
        <b val="true"/>
        <color rgb="000000" tint="0"/>
        <sz val="9"/>
      </rPr>
      <t xml:space="preserve">    </t>
    </r>
    <r>
      <rPr>
        <rFont val="Times New Roman"/>
        <b val="true"/>
        <color rgb="000000" tint="0"/>
        <sz val="9"/>
        <u val="single"/>
      </rPr>
      <t xml:space="preserve">      КОСУЛЯ    ЕВРОПЕЙСКАЯ                        </t>
    </r>
  </si>
  <si>
    <t>Наименование муниципальных образований (районы, округа), охотничьих угодий, иных территорий</t>
  </si>
  <si>
    <t xml:space="preserve">Площадь категорий среды обитания охотничьих ресурсов охотничьего угодья, иной территории на которую определялась численность вида охотничьих ресурсов, тыс. га </t>
  </si>
  <si>
    <t>Численность вида охотничьих ресурсов, от которой устанавливалась квота (объём) добычи, особей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</si>
  <si>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 категории среды обитания, на которую определялась численность данного вида охотничьих ресурсов)</t>
  </si>
  <si>
    <t>Предыдущий год</t>
  </si>
  <si>
    <t>Предстоящий год</t>
  </si>
  <si>
    <t>Утвержденная квота добычи, особей</t>
  </si>
  <si>
    <t>Фактическая добыча, особей</t>
  </si>
  <si>
    <t>Максимально возможная квота (объем) добычи, особей</t>
  </si>
  <si>
    <t>Устанавливаемая квота добычи, особей</t>
  </si>
  <si>
    <t>Всего</t>
  </si>
  <si>
    <t>в % от численности</t>
  </si>
  <si>
    <t>объем добычи для КМНС</t>
  </si>
  <si>
    <t>В том числе</t>
  </si>
  <si>
    <t xml:space="preserve">освоение квоты,% </t>
  </si>
  <si>
    <t>в% от численности</t>
  </si>
  <si>
    <t xml:space="preserve">Всего </t>
  </si>
  <si>
    <t>в том числе для КМНС, особей</t>
  </si>
  <si>
    <t>2023 -  2024 г.</t>
  </si>
  <si>
    <t>2024 -  2025 г.</t>
  </si>
  <si>
    <t>Взрослые животные (старше 1 года)</t>
  </si>
  <si>
    <t>до 1 года</t>
  </si>
  <si>
    <t>самцы во время гона</t>
  </si>
  <si>
    <t>самцы с неокостеневшими рогами (пантами)</t>
  </si>
  <si>
    <t>самцы кабарги</t>
  </si>
  <si>
    <t>без разделения по половому признаку</t>
  </si>
  <si>
    <t>Аксайский район</t>
  </si>
  <si>
    <t>Краснодворское</t>
  </si>
  <si>
    <t>-</t>
  </si>
  <si>
    <t>Аксайское</t>
  </si>
  <si>
    <t>Истоминское</t>
  </si>
  <si>
    <t>Итого:</t>
  </si>
  <si>
    <t>Багаевский район</t>
  </si>
  <si>
    <t>Багаевское</t>
  </si>
  <si>
    <t>Кременное</t>
  </si>
  <si>
    <t>Быстрянский лиман</t>
  </si>
  <si>
    <t>Манычское</t>
  </si>
  <si>
    <r>
      <rPr>
        <rFont val="Times New Roman"/>
        <b val="true"/>
        <color rgb="000000" tint="0"/>
        <sz val="10"/>
      </rPr>
      <t>Белокалитвинский район</t>
    </r>
  </si>
  <si>
    <t>Литвиновское</t>
  </si>
  <si>
    <t>Краснодонецкое</t>
  </si>
  <si>
    <t>Поцелуевское</t>
  </si>
  <si>
    <t>Березовское</t>
  </si>
  <si>
    <r>
      <rPr>
        <rFont val="Times New Roman"/>
        <b val="true"/>
        <color rgb="000000" tint="0"/>
        <sz val="10"/>
      </rPr>
      <t>Боковский район</t>
    </r>
  </si>
  <si>
    <t>Поповское</t>
  </si>
  <si>
    <t>Боковское</t>
  </si>
  <si>
    <r>
      <rPr>
        <rFont val="Times New Roman"/>
        <b val="true"/>
        <color rgb="000000" tint="0"/>
        <sz val="10"/>
      </rPr>
      <t>Верхнедонской район</t>
    </r>
  </si>
  <si>
    <t>Казанское</t>
  </si>
  <si>
    <t>Мигулинское</t>
  </si>
  <si>
    <t>Дубровский ПООУ</t>
  </si>
  <si>
    <t>Быковское</t>
  </si>
  <si>
    <t>Вешенский ПООУ</t>
  </si>
  <si>
    <t>ООУ Верхнедонского района</t>
  </si>
  <si>
    <r>
      <rPr>
        <rFont val="Times New Roman"/>
        <b val="true"/>
        <color rgb="000000" tint="0"/>
        <sz val="10"/>
      </rPr>
      <t>Волгодонской район</t>
    </r>
  </si>
  <si>
    <t>Романовское</t>
  </si>
  <si>
    <t>Дубенцовское</t>
  </si>
  <si>
    <t>Волгодонское</t>
  </si>
  <si>
    <t>Дубовский район</t>
  </si>
  <si>
    <t>Подгорненское</t>
  </si>
  <si>
    <t>Зерноградский район</t>
  </si>
  <si>
    <t xml:space="preserve">Манычский ПООУ </t>
  </si>
  <si>
    <t>Зимовниковский район</t>
  </si>
  <si>
    <t>Ильичевское</t>
  </si>
  <si>
    <t>Верхоломовское</t>
  </si>
  <si>
    <r>
      <rPr>
        <rFont val="Times New Roman"/>
        <b val="true"/>
        <color rgb="000000" tint="0"/>
        <sz val="10"/>
      </rPr>
      <t>Каменский район</t>
    </r>
  </si>
  <si>
    <t>Старостаничное</t>
  </si>
  <si>
    <t>Донецкое</t>
  </si>
  <si>
    <t>Каменский ПООУ</t>
  </si>
  <si>
    <t>Вишневецкое</t>
  </si>
  <si>
    <t>Каменское</t>
  </si>
  <si>
    <t>Кировское</t>
  </si>
  <si>
    <t>Северо-Донецкое</t>
  </si>
  <si>
    <r>
      <rPr>
        <rFont val="Times New Roman"/>
        <b val="true"/>
        <color rgb="000000" tint="0"/>
        <sz val="10"/>
      </rPr>
      <t>Кашарский район</t>
    </r>
  </si>
  <si>
    <t>Первомайское</t>
  </si>
  <si>
    <t>Верхнегрековское</t>
  </si>
  <si>
    <t>Подтелковское</t>
  </si>
  <si>
    <t>Вяжинское</t>
  </si>
  <si>
    <t>Верхнесвечниковское</t>
  </si>
  <si>
    <t>Новопавловское</t>
  </si>
  <si>
    <t>ООУ Кашарский район</t>
  </si>
  <si>
    <t>Красносулинский район</t>
  </si>
  <si>
    <t xml:space="preserve"> ГПЗ "Горненский "</t>
  </si>
  <si>
    <r>
      <rPr>
        <rFont val="Times New Roman"/>
        <b val="true"/>
        <color rgb="000000" tint="0"/>
        <sz val="10"/>
      </rPr>
      <t>Константиновский район</t>
    </r>
  </si>
  <si>
    <t>Авиловское</t>
  </si>
  <si>
    <t>Константиновское</t>
  </si>
  <si>
    <t>Кундрюченское</t>
  </si>
  <si>
    <t>Почтовское</t>
  </si>
  <si>
    <t>Куйбышевский район</t>
  </si>
  <si>
    <t>Куйбышевское</t>
  </si>
  <si>
    <t>Мартыновский район</t>
  </si>
  <si>
    <t>Мартыновский охот. клуб</t>
  </si>
  <si>
    <t>Мартыновское</t>
  </si>
  <si>
    <r>
      <rPr>
        <rFont val="Times New Roman"/>
        <b val="true"/>
        <color rgb="000000" tint="0"/>
        <sz val="10"/>
      </rPr>
      <t>Милютинский район</t>
    </r>
  </si>
  <si>
    <t>Маньково-Березовское</t>
  </si>
  <si>
    <t>Милютинское</t>
  </si>
  <si>
    <t>ООУ Милютинский район</t>
  </si>
  <si>
    <r>
      <rPr>
        <rFont val="Times New Roman"/>
        <b val="true"/>
        <color rgb="000000" tint="0"/>
        <sz val="10"/>
      </rPr>
      <t>Матвеево-Курганский район</t>
    </r>
  </si>
  <si>
    <t>Матвеево-Курганское</t>
  </si>
  <si>
    <t>Алексеевское</t>
  </si>
  <si>
    <r>
      <rPr>
        <rFont val="Times New Roman"/>
        <b val="true"/>
        <color rgb="000000" tint="0"/>
        <sz val="10"/>
      </rPr>
      <t>Миллеровский район</t>
    </r>
  </si>
  <si>
    <t>Калитвянское</t>
  </si>
  <si>
    <t>Фоминское</t>
  </si>
  <si>
    <t>Сухая Балка</t>
  </si>
  <si>
    <t>Волошинское</t>
  </si>
  <si>
    <t>Туриловское</t>
  </si>
  <si>
    <t>Дегтевское</t>
  </si>
  <si>
    <t>Мальчевское</t>
  </si>
  <si>
    <t>Пригородное</t>
  </si>
  <si>
    <t>Миллеровское</t>
  </si>
  <si>
    <r>
      <rPr>
        <rFont val="Times New Roman"/>
        <b val="true"/>
        <color rgb="000000" tint="0"/>
        <sz val="10"/>
      </rPr>
      <t>Морозовский район</t>
    </r>
  </si>
  <si>
    <t>Вознесенское</t>
  </si>
  <si>
    <t>Вишневское</t>
  </si>
  <si>
    <t>Чекаловское</t>
  </si>
  <si>
    <r>
      <rPr>
        <rFont val="Times New Roman"/>
        <b val="true"/>
        <color rgb="000000" tint="0"/>
        <sz val="10"/>
      </rPr>
      <t>Мясниковский район</t>
    </r>
  </si>
  <si>
    <t>Тузловское, участок №3</t>
  </si>
  <si>
    <t>Веселовское</t>
  </si>
  <si>
    <r>
      <rPr>
        <rFont val="Times New Roman"/>
        <b val="true"/>
        <color rgb="000000" tint="0"/>
        <sz val="10"/>
      </rPr>
      <t>Неклиновский  район</t>
    </r>
  </si>
  <si>
    <t>Сарматское</t>
  </si>
  <si>
    <r>
      <rPr>
        <rFont val="Times New Roman"/>
        <b val="true"/>
        <color rgb="000000" tint="0"/>
        <sz val="10"/>
      </rPr>
      <t>Обливский район</t>
    </r>
  </si>
  <si>
    <t>Солонецкое</t>
  </si>
  <si>
    <t>Чирское</t>
  </si>
  <si>
    <t>Александровское</t>
  </si>
  <si>
    <t>ООУ Обливский район</t>
  </si>
  <si>
    <r>
      <rPr>
        <rFont val="Times New Roman"/>
        <b val="true"/>
        <color rgb="000000" tint="0"/>
        <sz val="10"/>
      </rPr>
      <t>Орловский район</t>
    </r>
  </si>
  <si>
    <r>
      <rPr>
        <rFont val="Times New Roman"/>
        <color rgb="000000" tint="0"/>
        <sz val="10"/>
      </rPr>
      <t>ООУ Орловского района</t>
    </r>
  </si>
  <si>
    <r>
      <rPr>
        <rFont val="Times New Roman"/>
        <color rgb="000000" tint="0"/>
        <sz val="10"/>
      </rPr>
      <t>Красноармейское</t>
    </r>
  </si>
  <si>
    <r>
      <rPr>
        <rFont val="Times New Roman"/>
        <color rgb="000000" tint="0"/>
        <sz val="10"/>
      </rPr>
      <t>Орловское</t>
    </r>
  </si>
  <si>
    <r>
      <rPr>
        <rFont val="Times New Roman"/>
        <b val="true"/>
        <color rgb="000000" tint="0"/>
        <sz val="10"/>
      </rPr>
      <t>Итого:</t>
    </r>
  </si>
  <si>
    <r>
      <rPr>
        <rFont val="Times New Roman"/>
        <b val="true"/>
        <color rgb="000000" tint="0"/>
        <sz val="10"/>
      </rPr>
      <t>Пролетарский район</t>
    </r>
  </si>
  <si>
    <r>
      <rPr>
        <rFont val="Times New Roman"/>
        <color rgb="000000" tint="0"/>
        <sz val="10"/>
      </rPr>
      <t>Ковриновское</t>
    </r>
  </si>
  <si>
    <r>
      <rPr>
        <rFont val="Times New Roman"/>
        <b val="true"/>
        <color rgb="000000" tint="0"/>
        <sz val="10"/>
      </rPr>
      <t>Родионово-Несветайский район</t>
    </r>
  </si>
  <si>
    <r>
      <rPr>
        <rFont val="Times New Roman"/>
        <color rgb="000000" tint="0"/>
        <sz val="10"/>
      </rPr>
      <t>Тузловское</t>
    </r>
  </si>
  <si>
    <r>
      <rPr>
        <rFont val="Times New Roman"/>
        <b val="true"/>
        <color rgb="000000" tint="0"/>
        <sz val="10"/>
      </rPr>
      <t>Семикаракорский район</t>
    </r>
  </si>
  <si>
    <t xml:space="preserve"> </t>
  </si>
  <si>
    <t>Бугровское</t>
  </si>
  <si>
    <t>Нижнесальское</t>
  </si>
  <si>
    <t>Висловское</t>
  </si>
  <si>
    <r>
      <rPr>
        <rFont val="Times New Roman"/>
        <b val="true"/>
        <color rgb="000000" tint="0"/>
        <sz val="10"/>
      </rPr>
      <t>Советский район</t>
    </r>
  </si>
  <si>
    <t>Чернышевское</t>
  </si>
  <si>
    <t>Чистяковское</t>
  </si>
  <si>
    <t>Куртлакское</t>
  </si>
  <si>
    <t>ООУ Советский район</t>
  </si>
  <si>
    <r>
      <rPr>
        <rFont val="Times New Roman"/>
        <b val="true"/>
        <color rgb="000000" tint="0"/>
        <sz val="10"/>
      </rPr>
      <t>Тарасовский район</t>
    </r>
  </si>
  <si>
    <t>Ефремово-Степановское</t>
  </si>
  <si>
    <t>Колушкинское</t>
  </si>
  <si>
    <t>Митякинский ПООУ</t>
  </si>
  <si>
    <t>Большинское</t>
  </si>
  <si>
    <t>Зеленовское</t>
  </si>
  <si>
    <t>Колодезянское</t>
  </si>
  <si>
    <t>Тарасовское</t>
  </si>
  <si>
    <t>ООУ Тарасовского район</t>
  </si>
  <si>
    <r>
      <rPr>
        <rFont val="Times New Roman"/>
        <b val="true"/>
        <color rgb="000000" tint="0"/>
        <sz val="10"/>
      </rPr>
      <t>Тацинский район</t>
    </r>
  </si>
  <si>
    <t>Качалинское</t>
  </si>
  <si>
    <t>ООУ Тацинского район</t>
  </si>
  <si>
    <r>
      <rPr>
        <rFont val="Times New Roman"/>
        <b val="true"/>
        <color rgb="000000" tint="0"/>
        <sz val="10"/>
      </rPr>
      <t>Усть-Донецкий район</t>
    </r>
  </si>
  <si>
    <t>Усть-Донецкое</t>
  </si>
  <si>
    <t xml:space="preserve">Кундрюченское </t>
  </si>
  <si>
    <t>Сусатско-Донское</t>
  </si>
  <si>
    <t>Цимлянский район</t>
  </si>
  <si>
    <t>Дубравное</t>
  </si>
  <si>
    <t>Хорошевское</t>
  </si>
  <si>
    <t>Новоцимлянское</t>
  </si>
  <si>
    <t>Островной</t>
  </si>
  <si>
    <r>
      <rPr>
        <rFont val="Times New Roman"/>
        <b val="true"/>
        <color rgb="000000" tint="0"/>
        <sz val="10"/>
      </rPr>
      <t>Чертковский район</t>
    </r>
  </si>
  <si>
    <t>Виноградовское</t>
  </si>
  <si>
    <t>ООУ Чертковского район</t>
  </si>
  <si>
    <t>Журавское</t>
  </si>
  <si>
    <t>Щедровское</t>
  </si>
  <si>
    <t>Маньково-Калитвенское</t>
  </si>
  <si>
    <t>Лозовское</t>
  </si>
  <si>
    <t>Чертковское</t>
  </si>
  <si>
    <t>Зубрилинское</t>
  </si>
  <si>
    <r>
      <rPr>
        <rFont val="Times New Roman"/>
        <b val="true"/>
        <color rgb="000000" tint="0"/>
        <sz val="10"/>
      </rPr>
      <t>Шолоховский район</t>
    </r>
  </si>
  <si>
    <t xml:space="preserve">Вешенский ПООУ      </t>
  </si>
  <si>
    <t xml:space="preserve">Вешенский ПООУ участок №6     </t>
  </si>
  <si>
    <t>Придонское</t>
  </si>
  <si>
    <t>Лесной патруль</t>
  </si>
  <si>
    <t>ООУ Шолоховского района</t>
  </si>
  <si>
    <t>ГПЗ "Левобережный"</t>
  </si>
  <si>
    <t>Всего по области:</t>
  </si>
  <si>
    <r>
      <rPr>
        <rFont val="Times New Roman"/>
        <color rgb="000000" tint="0"/>
        <sz val="12"/>
      </rPr>
      <t>Первый заместитель министра природных ресурсов и экологии Ростовской области</t>
    </r>
  </si>
  <si>
    <t>С.В. Красавин</t>
  </si>
  <si>
    <r>
      <rPr>
        <rFont val="Times New Roman"/>
        <b val="false"/>
        <color rgb="000000" tint="0"/>
        <sz val="12"/>
      </rPr>
      <t>"</t>
    </r>
    <r>
      <rPr>
        <rFont val="Times New Roman"/>
        <b val="false"/>
        <color rgb="000000" tint="0"/>
        <sz val="12"/>
        <u val="single"/>
      </rPr>
      <t xml:space="preserve">  11  " </t>
    </r>
    <r>
      <rPr>
        <rFont val="Times New Roman"/>
        <b val="false"/>
        <color rgb="000000" tint="0"/>
        <sz val="12"/>
      </rPr>
      <t xml:space="preserve">      </t>
    </r>
    <r>
      <rPr>
        <rFont val="Times New Roman"/>
        <b val="false"/>
        <color rgb="000000" tint="0"/>
        <sz val="12"/>
        <u val="single"/>
      </rPr>
      <t xml:space="preserve">    марта        </t>
    </r>
    <r>
      <rPr>
        <rFont val="Times New Roman"/>
        <b val="false"/>
        <color rgb="000000" tint="0"/>
        <sz val="12"/>
      </rPr>
      <t xml:space="preserve"> 2024 г.</t>
    </r>
    <r>
      <t xml:space="preserve">
</t>
    </r>
  </si>
  <si>
    <r>
      <rPr>
        <rFont val="Times New Roman"/>
        <color rgb="000000" tint="0"/>
        <sz val="12"/>
      </rPr>
      <t xml:space="preserve">      Проект</t>
    </r>
  </si>
  <si>
    <r>
      <rPr>
        <rFont val="Times New Roman"/>
        <color rgb="000000" tint="0"/>
        <sz val="12"/>
      </rPr>
      <t xml:space="preserve">квот добычи охотничьих ресурсов </t>
    </r>
  </si>
  <si>
    <r>
      <rPr>
        <rFont val="Times New Roman"/>
        <color rgb="000000" tint="0"/>
        <sz val="12"/>
      </rPr>
      <t xml:space="preserve">  на период с 1 августа 2023 г. до 1 августа 2024 г.</t>
    </r>
  </si>
  <si>
    <r>
      <rPr>
        <rFont val="Times New Roman"/>
        <b val="false"/>
        <color rgb="000000" tint="0"/>
        <sz val="9"/>
      </rPr>
      <t xml:space="preserve">Субъект Российской Федерации </t>
    </r>
    <r>
      <rPr>
        <rFont val="Times New Roman"/>
        <b val="true"/>
        <color rgb="000000" tint="0"/>
        <sz val="9"/>
        <u val="single"/>
      </rPr>
      <t xml:space="preserve">    РОСТОВСКАЯ ОБЛАСТЬ   </t>
    </r>
  </si>
  <si>
    <r>
      <rPr>
        <rFont val="Times New Roman"/>
        <color rgb="000000" tint="0"/>
        <sz val="9"/>
      </rPr>
      <t xml:space="preserve">Вид охотничьего ресурса  </t>
    </r>
  </si>
  <si>
    <r>
      <rPr>
        <rFont val="Times New Roman"/>
        <b val="true"/>
        <color rgb="000000" tint="0"/>
        <sz val="9"/>
      </rPr>
      <t xml:space="preserve">   </t>
    </r>
    <r>
      <rPr>
        <rFont val="Times New Roman"/>
        <b val="true"/>
        <color rgb="000000" tint="0"/>
        <sz val="9"/>
      </rPr>
      <t xml:space="preserve">      ОЛЕНЬ ЕВРОПЕЙСКИЙ                        </t>
    </r>
  </si>
  <si>
    <t>2023-2024</t>
  </si>
  <si>
    <t>2024-2025</t>
  </si>
  <si>
    <t>Азовский район</t>
  </si>
  <si>
    <t>Александровский ПООУ</t>
  </si>
  <si>
    <r>
      <rPr>
        <rFont val="Times New Roman"/>
        <b val="true"/>
        <color rgb="000000" tint="0"/>
        <sz val="9"/>
      </rPr>
      <t>-</t>
    </r>
  </si>
  <si>
    <t>добыча в целях содержания и разведения охотничьих ресурсов в полувольных условиях и искусственно созданной среде обитания</t>
  </si>
  <si>
    <t>Верхнедонской район</t>
  </si>
  <si>
    <r>
      <rPr>
        <rFont val="Times New Roman"/>
        <color rgb="000000" tint="0"/>
        <sz val="9"/>
      </rPr>
      <t>Дубровский ПООУ</t>
    </r>
  </si>
  <si>
    <r>
      <rPr>
        <rFont val="Times New Roman"/>
        <color rgb="000000" tint="0"/>
        <sz val="9"/>
      </rPr>
      <t>-</t>
    </r>
  </si>
  <si>
    <r>
      <rPr>
        <rFont val="Times New Roman"/>
        <color rgb="000000" tint="0"/>
        <sz val="9"/>
      </rPr>
      <t xml:space="preserve">Вешенский ПООУ </t>
    </r>
  </si>
  <si>
    <t>Волгодонской район</t>
  </si>
  <si>
    <t>Каменский район</t>
  </si>
  <si>
    <t>ГПЗ "Горненский"</t>
  </si>
  <si>
    <t>Мартыновский    охотничий клуб</t>
  </si>
  <si>
    <t>Милютинский район</t>
  </si>
  <si>
    <t>Миллеровский район</t>
  </si>
  <si>
    <t>Обливский район</t>
  </si>
  <si>
    <t>Тарасовский район</t>
  </si>
  <si>
    <t>Тацинский район</t>
  </si>
  <si>
    <t>Усть-Донецкий район</t>
  </si>
  <si>
    <t>Природный парк "Донской" участок "Островной"</t>
  </si>
  <si>
    <t>Чертковскои район</t>
  </si>
  <si>
    <t>ООУ Чертковского района</t>
  </si>
  <si>
    <t>Шолоховский район</t>
  </si>
  <si>
    <t xml:space="preserve">Вешенский ПООУ </t>
  </si>
  <si>
    <r>
      <rPr>
        <rFont val="Times New Roman"/>
        <color rgb="000000" tint="0"/>
        <sz val="12"/>
      </rPr>
      <t>Первый заместитель министра природных ресурсов и экологии Ростовской области</t>
    </r>
  </si>
  <si>
    <r>
      <rPr>
        <rFont val="Times New Roman"/>
        <color rgb="000000" tint="0"/>
        <sz val="12"/>
      </rPr>
      <t>С.В. Красавин</t>
    </r>
  </si>
  <si>
    <r>
      <rPr>
        <rFont val="Times New Roman"/>
        <color rgb="000000" tint="0"/>
        <sz val="12"/>
      </rPr>
      <t>"</t>
    </r>
    <r>
      <rPr>
        <rFont val="Times New Roman"/>
        <color rgb="000000" tint="0"/>
        <sz val="12"/>
        <u val="single"/>
      </rPr>
      <t xml:space="preserve">  11  " </t>
    </r>
    <r>
      <rPr>
        <rFont val="Times New Roman"/>
        <color rgb="000000" tint="0"/>
        <sz val="12"/>
      </rPr>
      <t xml:space="preserve">      </t>
    </r>
    <r>
      <rPr>
        <rFont val="Times New Roman"/>
        <color rgb="000000" tint="0"/>
        <sz val="12"/>
        <u val="single"/>
      </rPr>
      <t xml:space="preserve">    марта        </t>
    </r>
    <r>
      <rPr>
        <rFont val="Times New Roman"/>
        <color rgb="000000" tint="0"/>
        <sz val="12"/>
      </rPr>
      <t xml:space="preserve"> 2024 г.</t>
    </r>
  </si>
  <si>
    <r>
      <rPr>
        <rFont val="Times New Roman"/>
        <b val="false"/>
        <color rgb="000000" tint="0"/>
        <sz val="10"/>
      </rPr>
      <t>Субъект Российской Федерации</t>
    </r>
    <r>
      <rPr>
        <rFont val="Calibri"/>
        <b val="false"/>
        <color rgb="000000" tint="0"/>
        <sz val="10"/>
      </rPr>
      <t xml:space="preserve"> </t>
    </r>
    <r>
      <rPr>
        <rFont val="Times New Roman"/>
        <b val="true"/>
        <color rgb="000000" tint="0"/>
        <sz val="10"/>
        <u val="single"/>
      </rPr>
      <t xml:space="preserve">    РОСТОВСКАЯ ОБЛАСТЬ   </t>
    </r>
  </si>
  <si>
    <t xml:space="preserve">Вид охотничьего ресурса    </t>
  </si>
  <si>
    <r>
      <rPr>
        <rFont val="Times New Roman"/>
        <b val="true"/>
        <color rgb="000000" tint="0"/>
        <sz val="9"/>
      </rPr>
      <t xml:space="preserve"> </t>
    </r>
    <r>
      <rPr>
        <rFont val="Times New Roman"/>
        <b val="true"/>
        <color rgb="000000" tint="0"/>
        <sz val="9"/>
      </rPr>
      <t xml:space="preserve">     ОЛЕНЬ   ПЯТНИСТЫЙ                  </t>
    </r>
  </si>
  <si>
    <t>в том числе</t>
  </si>
  <si>
    <t>самцы с неокостеневшими рогами (пантами</t>
  </si>
  <si>
    <t>Азовский ПООУ</t>
  </si>
  <si>
    <t>Итого</t>
  </si>
  <si>
    <r>
      <rPr>
        <rFont val="Times New Roman"/>
        <b val="true"/>
        <color rgb="000000" tint="0"/>
        <sz val="10"/>
      </rPr>
      <t>-</t>
    </r>
  </si>
  <si>
    <t>Белокалитвинский район</t>
  </si>
  <si>
    <t>Константиновский район</t>
  </si>
  <si>
    <t>Чертковский район</t>
  </si>
  <si>
    <r>
      <t>Природный парк "Донской" участок "</t>
    </r>
    <r>
      <rPr>
        <rFont val="Times New Roman"/>
        <color rgb="000000" tint="0"/>
        <sz val="10"/>
      </rPr>
      <t>Дельта Дона"</t>
    </r>
  </si>
  <si>
    <r>
      <rPr>
        <rFont val="Times New Roman"/>
        <color rgb="000000" tint="0"/>
        <sz val="9"/>
      </rPr>
      <t>Вид охотничьего ресурса</t>
    </r>
  </si>
  <si>
    <r>
      <rPr>
        <rFont val="Times New Roman"/>
        <b val="true"/>
        <color rgb="000000" tint="0"/>
        <sz val="9"/>
      </rPr>
      <t xml:space="preserve">   </t>
    </r>
    <r>
      <rPr>
        <rFont val="Times New Roman"/>
        <b val="true"/>
        <color rgb="000000" tint="0"/>
        <sz val="9"/>
      </rPr>
      <t xml:space="preserve">   ЛОСЬ    </t>
    </r>
  </si>
  <si>
    <r>
      <rPr>
        <rFont val="Times New Roman"/>
        <color rgb="000000" tint="0"/>
        <sz val="10"/>
      </rPr>
      <t>2023 -  2024 г.</t>
    </r>
  </si>
  <si>
    <r>
      <rPr>
        <rFont val="Times New Roman"/>
        <color rgb="000000" tint="0"/>
        <sz val="10"/>
      </rPr>
      <t>-</t>
    </r>
  </si>
  <si>
    <r>
      <rPr>
        <rFont val="Times New Roman"/>
        <color rgb="000000" tint="0"/>
        <sz val="10"/>
      </rPr>
      <t>Каменский ПООУ</t>
    </r>
  </si>
  <si>
    <t>Советский район</t>
  </si>
  <si>
    <r>
      <rPr>
        <rFont val="Times New Roman"/>
        <color rgb="000000" tint="0"/>
        <sz val="10"/>
      </rPr>
      <t>Митякинский ПООУ</t>
    </r>
  </si>
  <si>
    <r>
      <rPr>
        <rFont val="Times New Roman"/>
        <b val="true"/>
        <color rgb="000000" tint="0"/>
        <sz val="10"/>
      </rPr>
      <t>Шолоховский район</t>
    </r>
  </si>
  <si>
    <r>
      <rPr>
        <rFont val="Times New Roman"/>
        <b val="false"/>
        <color rgb="000000" tint="0"/>
        <sz val="9"/>
      </rPr>
      <t>Субъект Российской Федерации</t>
    </r>
    <r>
      <rPr>
        <rFont val="Calibri"/>
        <b val="false"/>
        <color theme="1" tint="0"/>
        <sz val="11"/>
      </rPr>
      <t xml:space="preserve"> </t>
    </r>
    <r>
      <rPr>
        <rFont val="Times New Roman"/>
        <b val="true"/>
        <color rgb="000000" tint="0"/>
        <sz val="9"/>
        <u val="single"/>
      </rPr>
      <t xml:space="preserve">    РОСТОВСКАЯ ОБЛАСТЬ   </t>
    </r>
  </si>
  <si>
    <r>
      <rPr>
        <rFont val="Times New Roman"/>
        <color rgb="000000" tint="0"/>
        <sz val="9"/>
      </rPr>
      <t xml:space="preserve">Вид охотничьего ресурса </t>
    </r>
  </si>
  <si>
    <r>
      <rPr>
        <rFont val="Times New Roman"/>
        <b val="true"/>
        <color rgb="000000" tint="0"/>
        <sz val="9"/>
      </rPr>
      <t xml:space="preserve">    </t>
    </r>
    <r>
      <rPr>
        <rFont val="Times New Roman"/>
        <b val="true"/>
        <color rgb="000000" tint="0"/>
        <sz val="9"/>
      </rPr>
      <t xml:space="preserve">     ЛАНЬ ЕВРОПЕЙСКАЯ           </t>
    </r>
  </si>
  <si>
    <t>Численность вида охотничьих ресурсов, от которой устанавливалась квота  добычи, особей</t>
  </si>
  <si>
    <t>Максимально возможная квота добычи, особей</t>
  </si>
  <si>
    <t>Манычский ПООУ</t>
  </si>
  <si>
    <r>
      <rPr>
        <rFont val="Times New Roman"/>
        <b val="false"/>
        <color rgb="000000" tint="0"/>
        <sz val="9"/>
      </rPr>
      <t xml:space="preserve">Вид охотничьего ресурса  </t>
    </r>
    <r>
      <rPr>
        <rFont val="Times New Roman"/>
        <b val="true"/>
        <color rgb="000000" tint="0"/>
        <sz val="9"/>
      </rPr>
      <t xml:space="preserve">   </t>
    </r>
    <r>
      <rPr>
        <rFont val="Times New Roman"/>
        <b val="true"/>
        <color rgb="000000" tint="0"/>
        <sz val="9"/>
        <u val="single"/>
      </rPr>
      <t xml:space="preserve">     БАРСУК            </t>
    </r>
  </si>
  <si>
    <t>в том числедля КМНС, особей</t>
  </si>
  <si>
    <t>взрослые животные (старше 1 года)</t>
  </si>
  <si>
    <t>Красненское</t>
  </si>
  <si>
    <t xml:space="preserve">Литвиновское </t>
  </si>
  <si>
    <t>Боковский район</t>
  </si>
  <si>
    <t>Грачевское</t>
  </si>
  <si>
    <t>Краснозоринское</t>
  </si>
  <si>
    <t>ООУ Боковского района</t>
  </si>
  <si>
    <t>Большовское</t>
  </si>
  <si>
    <t>Шумилинское</t>
  </si>
  <si>
    <t>Кутейниковское</t>
  </si>
  <si>
    <t>Камышевское</t>
  </si>
  <si>
    <t xml:space="preserve">Вишневецкое </t>
  </si>
  <si>
    <t>Кашарский район</t>
  </si>
  <si>
    <t>ООУ Кашарского района</t>
  </si>
  <si>
    <t>Матвеево-Курганский район</t>
  </si>
  <si>
    <t>Анастасьевское</t>
  </si>
  <si>
    <t>Политотдельское</t>
  </si>
  <si>
    <t>Морозовский район</t>
  </si>
  <si>
    <t>ООУ Морозовского района</t>
  </si>
  <si>
    <t>ООУ Милютинского района</t>
  </si>
  <si>
    <t>Долинное</t>
  </si>
  <si>
    <t>Сухая балка</t>
  </si>
  <si>
    <t>Неклиновский район</t>
  </si>
  <si>
    <t>Неклиновское</t>
  </si>
  <si>
    <t>Мичуринское</t>
  </si>
  <si>
    <t>Советинское</t>
  </si>
  <si>
    <t xml:space="preserve">Березовское </t>
  </si>
  <si>
    <t xml:space="preserve">Чирское </t>
  </si>
  <si>
    <t>ООУ Обливского района</t>
  </si>
  <si>
    <t>Октябрьский район</t>
  </si>
  <si>
    <t>Ягодинское</t>
  </si>
  <si>
    <t>Песчанокопский район</t>
  </si>
  <si>
    <t>Песчанокопское</t>
  </si>
  <si>
    <t>Заречное</t>
  </si>
  <si>
    <t xml:space="preserve">Кабарда </t>
  </si>
  <si>
    <t>Родионово-Несветайский район</t>
  </si>
  <si>
    <t>Бурбуковское</t>
  </si>
  <si>
    <t>Тузловское</t>
  </si>
  <si>
    <t>ООУ Родионово-Несветайского района</t>
  </si>
  <si>
    <t>Семикаракорский район</t>
  </si>
  <si>
    <t>Золотаревское</t>
  </si>
  <si>
    <t>ООУ Советского района</t>
  </si>
  <si>
    <t>Ефремо-Степановское</t>
  </si>
  <si>
    <t>Тацинское</t>
  </si>
  <si>
    <t>Целинский район</t>
  </si>
  <si>
    <t>Ворошиловское</t>
  </si>
  <si>
    <t>Сладкобалковское</t>
  </si>
  <si>
    <t>Целинское</t>
  </si>
  <si>
    <t>ПП "Доской" участок"Островной"</t>
  </si>
  <si>
    <t>Маньково-Калитвинское</t>
  </si>
  <si>
    <t>Меркуловское</t>
  </si>
  <si>
    <t>Вешенский ПООУ №6</t>
  </si>
  <si>
    <t>Всего по области</t>
  </si>
  <si>
    <t>Проект лимита добычи охотничьих ресурсов</t>
  </si>
  <si>
    <t>на период с 1 августа 2024 г. по 1 августа 2025 г.</t>
  </si>
  <si>
    <r>
      <rPr>
        <rFont val="Times New Roman"/>
        <b val="false"/>
        <color rgb="000000" tint="0"/>
        <sz val="12"/>
      </rPr>
      <t>Субъект Российской Федерации</t>
    </r>
    <r>
      <rPr>
        <rFont val="Calibri"/>
        <b val="false"/>
        <color theme="1" tint="0"/>
        <sz val="11"/>
      </rPr>
      <t xml:space="preserve"> </t>
    </r>
    <r>
      <rPr>
        <rFont val="Times New Roman"/>
        <b val="true"/>
        <color rgb="000000" tint="0"/>
        <sz val="12"/>
        <u val="single"/>
      </rPr>
      <t xml:space="preserve">    РОСТОВСКАЯ ОБЛАСТЬ   </t>
    </r>
  </si>
  <si>
    <t>№ п/п</t>
  </si>
  <si>
    <t>Вид охотничьих ресурсов</t>
  </si>
  <si>
    <r>
      <rPr>
        <rFont val="Times New Roman"/>
        <color rgb="000000" tint="0"/>
        <sz val="12"/>
      </rPr>
      <t>Численность видов охотничьих ресурсов, особей</t>
    </r>
  </si>
  <si>
    <t>Лимит добычи, особей</t>
  </si>
  <si>
    <t>Добыча,особей</t>
  </si>
  <si>
    <t>освоение лимита, %</t>
  </si>
  <si>
    <t>Устанавливаемый лимит добычи, особей</t>
  </si>
  <si>
    <t>в том числе для КМНС</t>
  </si>
  <si>
    <t>всего</t>
  </si>
  <si>
    <t>в том числе:</t>
  </si>
  <si>
    <t>Лось</t>
  </si>
  <si>
    <t>Олень европейский</t>
  </si>
  <si>
    <t>Косуля европейская</t>
  </si>
  <si>
    <t>Лань европейская</t>
  </si>
  <si>
    <t>Олень пятнистый</t>
  </si>
  <si>
    <t>Барсук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</si>
</sst>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" formatCode="0.0" numFmtId="1001"/>
    <numFmt co:extendedFormatCode="0.00;-0.00" formatCode="0.00;-0.00" numFmtId="1002"/>
    <numFmt co:extendedFormatCode="0" formatCode="0" numFmtId="1003"/>
    <numFmt co:extendedFormatCode="0;-0" formatCode="0;-0" numFmtId="1004"/>
    <numFmt co:extendedFormatCode="0.0;-0.0" formatCode="0.0;-0.0" numFmtId="1005"/>
    <numFmt co:extendedFormatCode="0.00" formatCode="0.00" numFmtId="1006"/>
  </numFmts>
  <fonts count="31">
    <font>
      <name val="Calibri"/>
      <color theme="1" tint="0"/>
      <sz val="11"/>
    </font>
    <font>
      <name val="Times New Roman"/>
      <color rgb="000000" tint="0"/>
      <sz val="10"/>
    </font>
    <font>
      <name val="Times New Roman"/>
      <sz val="10"/>
    </font>
    <font>
      <name val="Times New Roman"/>
      <b val="true"/>
      <color rgb="000000" tint="0"/>
      <sz val="9"/>
    </font>
    <font>
      <name val="Times New Roman"/>
      <b val="true"/>
      <color rgb="000000" tint="0"/>
      <sz val="12"/>
    </font>
    <font>
      <name val="Times New Roman"/>
      <color rgb="000000" tint="0"/>
      <sz val="12"/>
    </font>
    <font>
      <name val="Calibri"/>
      <sz val="11"/>
    </font>
    <font>
      <name val="Times New Roman"/>
      <b val="true"/>
      <color rgb="000000" tint="0"/>
      <sz val="10"/>
    </font>
    <font>
      <name val="Calibri"/>
      <color rgb="000000" tint="0"/>
      <sz val="11"/>
    </font>
    <font>
      <name val="Calibri"/>
      <color rgb="FB290D" tint="0"/>
      <sz val="11"/>
    </font>
    <font>
      <name val="Calibri"/>
      <sz val="10"/>
    </font>
    <font>
      <name val="Calibri"/>
      <color rgb="000000" tint="0"/>
      <sz val="10"/>
    </font>
    <font>
      <name val="Calibri"/>
      <color rgb="000000" tint="0"/>
      <sz val="11"/>
    </font>
    <font>
      <name val="Calibri"/>
      <b val="true"/>
      <color rgb="FB290D" tint="0"/>
      <sz val="11"/>
    </font>
    <font>
      <name val="Calibri"/>
      <b val="true"/>
      <color rgb="000000" tint="0"/>
      <sz val="11"/>
    </font>
    <font>
      <name val="Calibri"/>
      <color rgb="000000" tint="0"/>
      <sz val="12"/>
    </font>
    <font>
      <name val="Times New Roman"/>
      <b val="true"/>
      <color rgb="000000" tint="0"/>
      <sz val="9"/>
    </font>
    <font>
      <name val="Times New Roman"/>
      <b val="true"/>
      <sz val="9"/>
    </font>
    <font>
      <name val="Times New Roman"/>
      <b val="true"/>
      <color rgb="000000" tint="0"/>
      <sz val="12"/>
    </font>
    <font>
      <name val="Times New Roman"/>
      <color rgb="000000" tint="0"/>
      <sz val="12"/>
    </font>
    <font>
      <name val="Times New Roman"/>
      <color rgb="000000" tint="0"/>
      <sz val="10"/>
    </font>
    <font>
      <name val="Times New Roman"/>
      <color rgb="000000" tint="0"/>
      <sz val="9"/>
    </font>
    <font>
      <name val="Calibri"/>
      <b val="true"/>
      <color rgb="000000" tint="0"/>
      <sz val="9"/>
    </font>
    <font>
      <name val="Calibri"/>
      <b val="true"/>
      <color rgb="000000" tint="0"/>
      <sz val="11"/>
    </font>
    <font>
      <name val="Calibri"/>
      <sz val="12"/>
    </font>
    <font>
      <name val="Times New Roman"/>
      <b val="true"/>
      <color rgb="000000" tint="0"/>
      <sz val="10"/>
    </font>
    <font>
      <name val="Times New Roman"/>
      <color rgb="FB290D" tint="0"/>
      <sz val="10"/>
    </font>
    <font>
      <name val="Times New Roman"/>
      <b val="true"/>
      <color rgb="FB290D" tint="0"/>
      <sz val="10"/>
    </font>
    <font>
      <name val="Calibri"/>
      <color rgb="000000" tint="0"/>
      <sz val="12"/>
    </font>
    <font>
      <name val="Times New Roman"/>
      <sz val="9"/>
    </font>
    <font>
      <name val="Times New Roman"/>
      <sz val="12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3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 diagonalDown="true" diagonalUp="true">
      <left style="none"/>
      <right style="none"/>
      <top style="thin">
        <color rgb="000000" tint="0"/>
      </top>
      <bottom style="none"/>
      <diagonal style="none"/>
    </border>
    <border diagonalDown="true" diagonalUp="true">
      <left style="none"/>
      <right style="none"/>
      <top style="none"/>
      <bottom style="thin">
        <color rgb="000000" tint="0"/>
      </bottom>
      <diagonal style="none"/>
    </border>
    <border>
      <left style="none"/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thin">
        <color rgb="000000" tint="0"/>
      </right>
      <top style="none"/>
      <bottom style="thin">
        <color rgb="000000" tint="0"/>
      </bottom>
    </border>
    <border diagonalDown="true" diagonalUp="true"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  <diagonal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</border>
    <border>
      <right style="none"/>
      <bottom style="thin">
        <color rgb="000000" tint="0"/>
      </bottom>
    </border>
    <border>
      <left style="thin">
        <color rgb="000000" tint="0"/>
      </left>
      <right style="none"/>
      <top style="none"/>
      <bottom style="none"/>
    </border>
    <border>
      <left style="thin">
        <color rgb="000000" tint="0"/>
      </left>
      <right style="none"/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none"/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thin">
        <color rgb="000000" tint="0"/>
      </left>
      <right style="none"/>
    </border>
    <border>
      <left style="thin">
        <color rgb="000000" tint="0"/>
      </left>
      <right style="none"/>
      <bottom style="none"/>
    </border>
    <border>
      <right style="none"/>
      <top style="none"/>
      <bottom style="thin">
        <color rgb="000000" tint="0"/>
      </bottom>
    </border>
  </borders>
  <cellStyleXfs count="1">
    <xf applyFont="true" applyNumberFormat="true" borderId="0" fillId="0" fontId="0" numFmtId="1000" quotePrefix="false"/>
  </cellStyleXfs>
  <cellXfs count="378">
    <xf applyFont="true" applyNumberFormat="true" borderId="0" fillId="0" fontId="0" numFmtId="1000" quotePrefix="false"/>
    <xf applyAlignment="true" applyFont="true" applyNumberFormat="true" borderId="0" fillId="0" fontId="1" numFmtId="1000" quotePrefix="false">
      <alignment vertical="center"/>
    </xf>
    <xf applyAlignment="true" applyFont="true" applyNumberFormat="true" borderId="0" fillId="0" fontId="1" numFmtId="1000" quotePrefix="false">
      <alignment horizontal="center" vertical="center"/>
    </xf>
    <xf applyAlignment="true" applyFont="true" applyNumberFormat="true" borderId="0" fillId="0" fontId="1" numFmtId="1001" quotePrefix="false">
      <alignment horizontal="center" vertical="center"/>
    </xf>
    <xf applyAlignment="true" applyFill="true" applyFont="true" applyNumberFormat="true" borderId="0" fillId="2" fontId="2" numFmtId="1000" quotePrefix="false">
      <alignment vertical="center"/>
    </xf>
    <xf applyAlignment="true" applyFill="true" applyFont="true" applyNumberFormat="true" borderId="0" fillId="2" fontId="2" numFmtId="1000" quotePrefix="false">
      <alignment horizontal="center" vertical="center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3" numFmtId="1002" quotePrefix="false">
      <alignment horizontal="center" vertical="center"/>
    </xf>
    <xf applyAlignment="true" applyFont="true" applyNumberFormat="true" borderId="0" fillId="0" fontId="3" numFmtId="1000" quotePrefix="false">
      <alignment horizontal="center" vertical="center"/>
    </xf>
    <xf applyAlignment="true" applyFont="true" applyNumberFormat="true" borderId="0" fillId="0" fontId="4" numFmtId="1000" quotePrefix="false">
      <alignment horizontal="center" vertical="center"/>
    </xf>
    <xf applyAlignment="true" applyFont="true" applyNumberFormat="true" borderId="0" fillId="0" fontId="5" numFmtId="1000" quotePrefix="false">
      <alignment horizontal="center" vertical="center"/>
    </xf>
    <xf applyFont="true" applyNumberFormat="true" borderId="0" fillId="0" fontId="1" numFmtId="1000" quotePrefix="false"/>
    <xf applyAlignment="true" applyFont="true" applyNumberFormat="true" borderId="0" fillId="0" fontId="3" numFmtId="1001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textRotation="90" vertical="center" wrapText="true"/>
    </xf>
    <xf applyAlignment="true" applyBorder="true" applyFont="true" applyNumberFormat="true" borderId="2" fillId="0" fontId="1" numFmtId="1000" quotePrefix="false">
      <alignment horizontal="center" textRotation="90" vertical="center" wrapText="true"/>
    </xf>
    <xf applyAlignment="true" applyBorder="true" applyFont="true" applyNumberFormat="true" borderId="1" fillId="0" fontId="1" numFmtId="1000" quotePrefix="false">
      <alignment horizontal="center" vertical="center" wrapText="true"/>
    </xf>
    <xf applyAlignment="true" applyBorder="true" applyFont="true" applyNumberFormat="true" borderId="3" fillId="0" fontId="1" numFmtId="1000" quotePrefix="false">
      <alignment horizontal="center" vertical="center" wrapText="true"/>
    </xf>
    <xf applyAlignment="true" applyBorder="true" applyFont="true" applyNumberFormat="true" borderId="4" fillId="0" fontId="1" numFmtId="1000" quotePrefix="false">
      <alignment horizontal="center" vertical="center" wrapText="true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ont="true" applyNumberFormat="true" borderId="3" fillId="0" fontId="1" numFmtId="1000" quotePrefix="false">
      <alignment horizontal="center" vertical="center"/>
    </xf>
    <xf applyAlignment="true" applyBorder="true" applyFont="true" applyNumberFormat="true" borderId="4" fillId="0" fontId="1" numFmtId="1000" quotePrefix="false">
      <alignment horizontal="center" vertical="center"/>
    </xf>
    <xf applyAlignment="true" applyBorder="true" applyFont="true" applyNumberFormat="true" borderId="5" fillId="0" fontId="1" numFmtId="1000" quotePrefix="false">
      <alignment horizontal="center" textRotation="90" vertical="center" wrapText="true"/>
    </xf>
    <xf applyAlignment="true" applyBorder="true" applyFont="true" applyNumberFormat="true" borderId="6" fillId="0" fontId="1" numFmtId="1000" quotePrefix="false">
      <alignment horizontal="center" textRotation="90" vertical="center" wrapText="true"/>
    </xf>
    <xf applyAlignment="true" applyBorder="true" applyFont="true" applyNumberFormat="true" borderId="7" fillId="0" fontId="1" numFmtId="1000" quotePrefix="false">
      <alignment horizontal="center" textRotation="90" vertical="center" wrapText="true"/>
    </xf>
    <xf applyAlignment="true" applyBorder="true" applyFont="true" applyNumberFormat="true" borderId="8" fillId="0" fontId="1" numFmtId="1000" quotePrefix="false">
      <alignment horizontal="center" textRotation="90" vertical="center" wrapText="true"/>
    </xf>
    <xf applyAlignment="true" applyBorder="true" applyFont="true" applyNumberFormat="true" borderId="9" fillId="0" fontId="1" numFmtId="1000" quotePrefix="false">
      <alignment horizontal="center" textRotation="90" vertical="center" wrapText="true"/>
    </xf>
    <xf applyAlignment="true" applyBorder="true" applyFont="true" applyNumberFormat="true" borderId="1" fillId="0" fontId="1" numFmtId="1001" quotePrefix="false">
      <alignment horizontal="center" textRotation="90" vertical="center" wrapText="true"/>
    </xf>
    <xf applyAlignment="true" applyBorder="true" applyFont="true" applyNumberFormat="true" borderId="1" fillId="0" fontId="1" numFmtId="1000" quotePrefix="false">
      <alignment horizontal="center" textRotation="90" vertical="center"/>
    </xf>
    <xf applyAlignment="true" applyBorder="true" applyFont="true" applyNumberFormat="true" borderId="5" fillId="0" fontId="1" numFmtId="1001" quotePrefix="false">
      <alignment horizontal="center" textRotation="90" vertical="center" wrapText="true"/>
    </xf>
    <xf applyAlignment="true" applyBorder="true" applyFont="true" applyNumberFormat="true" borderId="5" fillId="0" fontId="1" numFmtId="1000" quotePrefix="false">
      <alignment horizontal="center" textRotation="90" vertical="center"/>
    </xf>
    <xf applyAlignment="true" applyBorder="true" applyFont="true" applyNumberFormat="true" borderId="10" fillId="0" fontId="1" numFmtId="1000" quotePrefix="false">
      <alignment horizontal="center" textRotation="90" vertical="center" wrapText="true"/>
    </xf>
    <xf applyAlignment="true" applyBorder="true" applyFont="true" applyNumberFormat="true" borderId="10" fillId="0" fontId="1" numFmtId="1001" quotePrefix="false">
      <alignment horizontal="center" textRotation="90" vertical="center" wrapText="true"/>
    </xf>
    <xf applyAlignment="true" applyBorder="true" applyFont="true" applyNumberFormat="true" borderId="10" fillId="0" fontId="1" numFmtId="1000" quotePrefix="false">
      <alignment horizontal="center" textRotation="90" vertical="center"/>
    </xf>
    <xf applyAlignment="true" applyBorder="true" applyFont="true" applyNumberFormat="true" borderId="11" fillId="0" fontId="1" numFmtId="1003" quotePrefix="false">
      <alignment horizontal="center" vertical="center" wrapText="true"/>
    </xf>
    <xf applyFont="true" applyNumberFormat="true" borderId="0" fillId="0" fontId="6" numFmtId="1000" quotePrefix="false"/>
    <xf applyAlignment="true" applyBorder="true" applyFont="true" applyNumberFormat="true" borderId="11" fillId="0" fontId="7" numFmtId="1000" quotePrefix="false">
      <alignment horizontal="center" vertical="center" wrapText="true"/>
    </xf>
    <xf applyAlignment="true" applyBorder="true" applyFont="true" applyNumberFormat="true" borderId="1" fillId="0" fontId="1" numFmtId="1001" quotePrefix="false">
      <alignment horizontal="center" vertical="center"/>
    </xf>
    <xf applyFont="true" applyNumberFormat="true" borderId="0" fillId="0" fontId="8" numFmtId="1000" quotePrefix="false"/>
    <xf applyAlignment="true" applyBorder="true" applyFont="true" applyNumberFormat="true" borderId="1" fillId="0" fontId="1" numFmtId="1000" quotePrefix="false">
      <alignment vertical="center"/>
    </xf>
    <xf applyAlignment="true" applyBorder="true" applyFont="true" applyNumberFormat="true" borderId="1" fillId="0" fontId="1" numFmtId="1002" quotePrefix="false">
      <alignment horizontal="center" vertical="center"/>
    </xf>
    <xf applyAlignment="true" applyBorder="true" applyFont="true" applyNumberFormat="true" borderId="1" fillId="0" fontId="7" numFmtId="1000" quotePrefix="false">
      <alignment horizontal="right" vertical="center" wrapText="true"/>
    </xf>
    <xf applyAlignment="true" applyBorder="true" applyFont="true" applyNumberFormat="true" borderId="1" fillId="0" fontId="7" numFmtId="1000" quotePrefix="false">
      <alignment horizontal="center" vertical="center"/>
    </xf>
    <xf applyAlignment="true" applyBorder="true" applyFont="true" applyNumberFormat="true" borderId="1" fillId="0" fontId="7" numFmtId="1002" quotePrefix="false">
      <alignment horizontal="center" vertical="center"/>
    </xf>
    <xf applyAlignment="true" applyBorder="true" applyFont="true" applyNumberFormat="true" borderId="1" fillId="0" fontId="7" numFmtId="1003" quotePrefix="false">
      <alignment horizontal="center" vertical="center"/>
    </xf>
    <xf applyAlignment="true" applyBorder="true" applyFont="true" applyNumberFormat="true" borderId="1" fillId="0" fontId="7" numFmtId="1000" quotePrefix="false">
      <alignment horizontal="center" vertical="center" wrapText="true"/>
    </xf>
    <xf applyAlignment="true" applyFont="true" applyNumberFormat="true" borderId="0" fillId="0" fontId="6" numFmtId="1000" quotePrefix="false">
      <alignment vertical="center"/>
    </xf>
    <xf applyAlignment="true" applyBorder="true" applyFont="true" applyNumberFormat="true" borderId="1" fillId="0" fontId="1" numFmtId="1000" quotePrefix="false">
      <alignment horizontal="left" vertical="center" wrapText="true"/>
    </xf>
    <xf applyAlignment="true" applyFont="true" applyNumberFormat="true" borderId="0" fillId="0" fontId="8" numFmtId="1000" quotePrefix="false">
      <alignment vertical="center"/>
    </xf>
    <xf applyAlignment="true" applyBorder="true" applyFont="true" applyNumberFormat="true" borderId="1" fillId="0" fontId="1" numFmtId="1004" quotePrefix="false">
      <alignment horizontal="center" vertical="center"/>
    </xf>
    <xf applyFont="true" applyNumberFormat="true" borderId="0" fillId="0" fontId="9" numFmtId="1000" quotePrefix="false"/>
    <xf applyAlignment="true" applyFill="true" applyFont="true" applyNumberFormat="true" borderId="0" fillId="2" fontId="10" numFmtId="1000" quotePrefix="false">
      <alignment vertical="center"/>
    </xf>
    <xf applyAlignment="true" applyFont="true" applyNumberFormat="true" borderId="0" fillId="0" fontId="11" numFmtId="1000" quotePrefix="false">
      <alignment vertical="center"/>
    </xf>
    <xf applyAlignment="true" applyBorder="true" applyFont="true" applyNumberFormat="true" borderId="1" fillId="0" fontId="7" numFmtId="1001" quotePrefix="false">
      <alignment horizontal="center" vertical="center"/>
    </xf>
    <xf applyAlignment="true" applyBorder="true" applyFont="true" applyNumberFormat="true" borderId="1" fillId="0" fontId="1" numFmtId="1005" quotePrefix="false">
      <alignment horizontal="center" vertical="center"/>
    </xf>
    <xf applyFont="true" applyNumberFormat="true" borderId="0" fillId="0" fontId="12" numFmtId="1000" quotePrefix="false"/>
    <xf applyAlignment="true" applyBorder="true" applyFont="true" applyNumberFormat="true" borderId="1" fillId="0" fontId="1" numFmtId="1006" quotePrefix="false">
      <alignment horizontal="center" vertical="center"/>
    </xf>
    <xf applyAlignment="true" applyBorder="true" applyFont="true" applyNumberFormat="true" borderId="1" fillId="0" fontId="1" numFmtId="1000" quotePrefix="false">
      <alignment vertical="center" wrapText="true"/>
    </xf>
    <xf applyAlignment="true" applyBorder="true" applyFont="true" applyNumberFormat="true" borderId="1" fillId="0" fontId="7" numFmtId="1005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left" vertical="center"/>
    </xf>
    <xf applyFont="true" applyNumberFormat="true" borderId="0" fillId="0" fontId="13" numFmtId="1000" quotePrefix="false"/>
    <xf applyAlignment="true" applyBorder="true" applyFont="true" applyNumberFormat="true" borderId="1" fillId="0" fontId="7" numFmtId="1000" quotePrefix="false">
      <alignment horizontal="left" vertical="center"/>
    </xf>
    <xf applyAlignment="true" applyBorder="true" applyFont="true" applyNumberFormat="true" borderId="1" fillId="0" fontId="7" numFmtId="1006" quotePrefix="false">
      <alignment horizontal="center" vertical="center"/>
    </xf>
    <xf applyFont="true" applyNumberFormat="true" borderId="0" fillId="0" fontId="14" numFmtId="1000" quotePrefix="false"/>
    <xf applyAlignment="true" applyBorder="true" applyFont="true" applyNumberFormat="true" borderId="12" fillId="0" fontId="7" numFmtId="1000" quotePrefix="false">
      <alignment horizontal="left" vertical="center"/>
    </xf>
    <xf applyAlignment="true" applyBorder="true" applyFont="true" applyNumberFormat="true" borderId="12" fillId="0" fontId="7" numFmtId="1000" quotePrefix="false">
      <alignment horizontal="center" vertical="center"/>
    </xf>
    <xf applyAlignment="true" applyBorder="true" applyFont="true" applyNumberFormat="true" borderId="12" fillId="0" fontId="7" numFmtId="1001" quotePrefix="false">
      <alignment horizontal="center" vertical="center"/>
    </xf>
    <xf applyAlignment="true" applyFont="true" applyNumberFormat="true" borderId="0" fillId="0" fontId="5" numFmtId="1000" quotePrefix="false">
      <alignment horizontal="left" vertical="center" wrapText="true"/>
    </xf>
    <xf applyAlignment="true" applyFont="true" applyNumberFormat="true" borderId="0" fillId="0" fontId="4" numFmtId="1002" quotePrefix="false">
      <alignment horizontal="left" vertical="center"/>
    </xf>
    <xf applyAlignment="true" applyFont="true" applyNumberFormat="true" borderId="0" fillId="0" fontId="5" numFmtId="1000" quotePrefix="false">
      <alignment horizontal="center" vertical="center" wrapText="true"/>
    </xf>
    <xf applyAlignment="true" applyFont="true" applyNumberFormat="true" borderId="0" fillId="0" fontId="5" numFmtId="1001" quotePrefix="false">
      <alignment horizontal="center" vertical="center"/>
    </xf>
    <xf applyAlignment="true" applyBorder="true" applyFont="true" applyNumberFormat="true" borderId="13" fillId="0" fontId="5" numFmtId="1000" quotePrefix="false">
      <alignment horizontal="center" vertical="center"/>
    </xf>
    <xf applyAlignment="true" applyFont="true" applyNumberFormat="true" borderId="0" fillId="0" fontId="5" numFmtId="1000" quotePrefix="false">
      <alignment horizontal="center"/>
    </xf>
    <xf applyAlignment="true" applyFont="true" applyNumberFormat="true" borderId="0" fillId="0" fontId="5" numFmtId="1003" quotePrefix="false">
      <alignment horizontal="center" vertical="center" wrapText="true"/>
    </xf>
    <xf applyAlignment="true" applyFont="true" applyNumberFormat="true" borderId="0" fillId="0" fontId="4" numFmtId="1000" quotePrefix="false">
      <alignment horizontal="left" vertical="center" wrapText="true"/>
    </xf>
    <xf applyAlignment="true" applyFont="true" applyNumberFormat="true" borderId="0" fillId="0" fontId="4" numFmtId="1002" quotePrefix="false">
      <alignment horizontal="center" vertical="center" wrapText="true"/>
    </xf>
    <xf applyAlignment="true" applyFont="true" applyNumberFormat="true" borderId="0" fillId="0" fontId="4" numFmtId="1003" quotePrefix="false">
      <alignment horizontal="center" vertical="center" wrapText="true"/>
    </xf>
    <xf applyAlignment="true" applyFont="true" applyNumberFormat="true" borderId="0" fillId="0" fontId="4" numFmtId="1001" quotePrefix="false">
      <alignment horizontal="center" vertical="center" wrapText="true"/>
    </xf>
    <xf applyFont="true" applyNumberFormat="true" borderId="0" fillId="0" fontId="15" numFmtId="1000" quotePrefix="false"/>
    <xf applyAlignment="true" applyBorder="true" applyFont="true" applyNumberFormat="true" borderId="14" fillId="0" fontId="4" numFmtId="1001" quotePrefix="false">
      <alignment horizontal="center" vertical="center" wrapText="true"/>
    </xf>
    <xf applyAlignment="true" applyBorder="true" applyFont="true" applyNumberFormat="true" borderId="15" fillId="0" fontId="4" numFmtId="1001" quotePrefix="false">
      <alignment horizontal="center" vertical="center" wrapText="true"/>
    </xf>
    <xf applyAlignment="true" applyBorder="true" applyFont="true" applyNumberFormat="true" borderId="16" fillId="0" fontId="4" numFmtId="1001" quotePrefix="false">
      <alignment horizontal="center" vertical="center" wrapText="true"/>
    </xf>
    <xf applyAlignment="true" applyFont="true" applyNumberFormat="true" borderId="0" fillId="0" fontId="7" numFmtId="1000" quotePrefix="false">
      <alignment horizontal="center" vertical="center"/>
    </xf>
    <xf applyAlignment="true" applyFont="true" applyNumberFormat="true" borderId="0" fillId="0" fontId="16" numFmtId="1000" quotePrefix="false">
      <alignment horizontal="left" vertical="center"/>
    </xf>
    <xf applyAlignment="true" applyFont="true" applyNumberFormat="true" borderId="0" fillId="0" fontId="16" numFmtId="1000" quotePrefix="false">
      <alignment horizontal="center" vertical="center"/>
    </xf>
    <xf applyAlignment="true" applyFont="true" applyNumberFormat="true" borderId="0" fillId="0" fontId="16" numFmtId="1001" quotePrefix="false">
      <alignment horizontal="center" vertical="center"/>
    </xf>
    <xf applyAlignment="true" applyFill="true" applyFont="true" applyNumberFormat="true" borderId="0" fillId="2" fontId="17" numFmtId="1000" quotePrefix="false">
      <alignment horizontal="center" vertical="center"/>
    </xf>
    <xf applyAlignment="true" applyFont="true" applyNumberFormat="true" borderId="0" fillId="0" fontId="16" numFmtId="1002" quotePrefix="false">
      <alignment horizontal="center" vertical="center"/>
    </xf>
    <xf applyAlignment="true" applyFont="true" applyNumberFormat="true" borderId="0" fillId="0" fontId="18" numFmtId="1000" quotePrefix="false">
      <alignment horizontal="center" vertical="center"/>
    </xf>
    <xf applyAlignment="true" applyFont="true" applyNumberFormat="true" borderId="0" fillId="0" fontId="19" numFmtId="1000" quotePrefix="false">
      <alignment horizontal="center" vertical="center"/>
    </xf>
    <xf applyFont="true" applyNumberFormat="true" borderId="0" fillId="0" fontId="20" numFmtId="1000" quotePrefix="false"/>
    <xf applyAlignment="true" applyFont="true" applyNumberFormat="true" borderId="0" fillId="0" fontId="20" numFmtId="1000" quotePrefix="false">
      <alignment horizontal="center" vertical="center"/>
    </xf>
    <xf applyAlignment="true" applyFont="true" applyNumberFormat="true" borderId="0" fillId="0" fontId="21" numFmtId="1000" quotePrefix="false">
      <alignment horizontal="left" vertical="center"/>
    </xf>
    <xf applyAlignment="true" applyBorder="true" applyFont="true" applyNumberFormat="true" borderId="17" fillId="0" fontId="16" numFmtId="1000" quotePrefix="false">
      <alignment horizontal="left" vertical="center"/>
    </xf>
    <xf applyAlignment="true" applyBorder="true" applyFont="true" applyNumberFormat="true" borderId="17" fillId="0" fontId="16" numFmtId="1000" quotePrefix="false">
      <alignment horizontal="center" vertical="center"/>
    </xf>
    <xf applyAlignment="true" applyBorder="true" applyFont="true" applyNumberFormat="true" borderId="14" fillId="0" fontId="16" numFmtId="1000" quotePrefix="false">
      <alignment horizontal="center" vertical="center"/>
    </xf>
    <xf applyAlignment="true" applyBorder="true" applyFont="true" applyNumberFormat="true" borderId="13" fillId="0" fontId="21" numFmtId="1000" quotePrefix="false">
      <alignment horizontal="left" textRotation="90" vertical="center" wrapText="true"/>
    </xf>
    <xf applyAlignment="true" applyBorder="true" applyFont="true" applyNumberFormat="true" borderId="13" fillId="0" fontId="21" numFmtId="1002" quotePrefix="false">
      <alignment horizontal="center" textRotation="90" vertical="center" wrapText="true"/>
    </xf>
    <xf applyAlignment="true" applyBorder="true" applyFont="true" applyNumberFormat="true" borderId="13" fillId="0" fontId="21" numFmtId="1000" quotePrefix="false">
      <alignment horizontal="center" textRotation="90" vertical="center" wrapText="true"/>
    </xf>
    <xf applyAlignment="true" applyBorder="true" applyFont="true" applyNumberFormat="true" borderId="13" fillId="0" fontId="21" numFmtId="1000" quotePrefix="false">
      <alignment horizontal="center" vertical="center" wrapText="true"/>
    </xf>
    <xf applyAlignment="true" applyBorder="true" applyFont="true" applyNumberFormat="true" borderId="13" fillId="0" fontId="21" numFmtId="1000" quotePrefix="false">
      <alignment horizontal="center" vertical="center"/>
    </xf>
    <xf applyAlignment="true" applyBorder="true" applyFont="true" applyNumberFormat="true" borderId="1" fillId="0" fontId="21" numFmtId="1000" quotePrefix="false">
      <alignment horizontal="left" textRotation="90" vertical="center" wrapText="true"/>
    </xf>
    <xf applyAlignment="true" applyBorder="true" applyFont="true" applyNumberFormat="true" borderId="1" fillId="0" fontId="21" numFmtId="1002" quotePrefix="false">
      <alignment horizontal="center" textRotation="90" vertical="center" wrapText="true"/>
    </xf>
    <xf applyAlignment="true" applyBorder="true" applyFont="true" applyNumberFormat="true" borderId="1" fillId="0" fontId="21" numFmtId="1000" quotePrefix="false">
      <alignment horizontal="center" textRotation="90" vertical="center" wrapText="true"/>
    </xf>
    <xf applyAlignment="true" applyBorder="true" applyFont="true" applyNumberFormat="true" borderId="2" fillId="0" fontId="21" numFmtId="1000" quotePrefix="false">
      <alignment horizontal="center" textRotation="90" vertical="center" wrapText="true"/>
    </xf>
    <xf applyAlignment="true" applyBorder="true" applyFont="true" applyNumberFormat="true" borderId="1" fillId="0" fontId="21" numFmtId="1000" quotePrefix="false">
      <alignment horizontal="center" vertical="center" wrapText="true"/>
    </xf>
    <xf applyAlignment="true" applyBorder="true" applyFont="true" applyNumberFormat="true" borderId="3" fillId="0" fontId="21" numFmtId="1000" quotePrefix="false">
      <alignment horizontal="center" vertical="center" wrapText="true"/>
    </xf>
    <xf applyAlignment="true" applyBorder="true" applyFont="true" applyNumberFormat="true" borderId="4" fillId="0" fontId="21" numFmtId="1000" quotePrefix="false">
      <alignment horizontal="center" vertical="center" wrapText="true"/>
    </xf>
    <xf applyAlignment="true" applyBorder="true" applyFont="true" applyNumberFormat="true" borderId="1" fillId="0" fontId="21" numFmtId="1000" quotePrefix="false">
      <alignment horizontal="center" vertical="center"/>
    </xf>
    <xf applyAlignment="true" applyBorder="true" applyFont="true" applyNumberFormat="true" borderId="3" fillId="0" fontId="21" numFmtId="1000" quotePrefix="false">
      <alignment horizontal="center" vertical="center"/>
    </xf>
    <xf applyAlignment="true" applyBorder="true" applyFont="true" applyNumberFormat="true" borderId="4" fillId="0" fontId="21" numFmtId="1000" quotePrefix="false">
      <alignment horizontal="center" vertical="center"/>
    </xf>
    <xf applyAlignment="true" applyBorder="true" applyFont="true" applyNumberFormat="true" borderId="5" fillId="0" fontId="21" numFmtId="1000" quotePrefix="false">
      <alignment horizontal="left" textRotation="90" vertical="center" wrapText="true"/>
    </xf>
    <xf applyAlignment="true" applyBorder="true" applyFont="true" applyNumberFormat="true" borderId="5" fillId="0" fontId="21" numFmtId="1002" quotePrefix="false">
      <alignment horizontal="center" textRotation="90" vertical="center" wrapText="true"/>
    </xf>
    <xf applyAlignment="true" applyBorder="true" applyFont="true" applyNumberFormat="true" borderId="6" fillId="0" fontId="21" numFmtId="1000" quotePrefix="false">
      <alignment horizontal="center" textRotation="90" vertical="center" wrapText="true"/>
    </xf>
    <xf applyAlignment="true" applyBorder="true" applyFont="true" applyNumberFormat="true" borderId="7" fillId="0" fontId="21" numFmtId="1000" quotePrefix="false">
      <alignment horizontal="center" textRotation="90" vertical="center" wrapText="true"/>
    </xf>
    <xf applyAlignment="true" applyBorder="true" applyFont="true" applyNumberFormat="true" borderId="5" fillId="0" fontId="21" numFmtId="1000" quotePrefix="false">
      <alignment horizontal="center" textRotation="90" vertical="center" wrapText="true"/>
    </xf>
    <xf applyAlignment="true" applyBorder="true" applyFont="true" applyNumberFormat="true" borderId="8" fillId="0" fontId="21" numFmtId="1000" quotePrefix="false">
      <alignment horizontal="center" textRotation="90" vertical="center" wrapText="true"/>
    </xf>
    <xf applyAlignment="true" applyBorder="true" applyFont="true" applyNumberFormat="true" borderId="9" fillId="0" fontId="21" numFmtId="1000" quotePrefix="false">
      <alignment horizontal="center" textRotation="90" vertical="center" wrapText="true"/>
    </xf>
    <xf applyAlignment="true" applyBorder="true" applyFont="true" applyNumberFormat="true" borderId="1" fillId="0" fontId="21" numFmtId="1001" quotePrefix="false">
      <alignment horizontal="center" textRotation="90" vertical="center" wrapText="true"/>
    </xf>
    <xf applyAlignment="true" applyBorder="true" applyFont="true" applyNumberFormat="true" borderId="11" fillId="0" fontId="21" numFmtId="1000" quotePrefix="false">
      <alignment horizontal="center" vertical="center" wrapText="true"/>
    </xf>
    <xf applyAlignment="true" applyBorder="true" applyFont="true" applyNumberFormat="true" borderId="18" fillId="0" fontId="21" numFmtId="1000" quotePrefix="false">
      <alignment horizontal="center" vertical="center" wrapText="true"/>
    </xf>
    <xf applyAlignment="true" applyBorder="true" applyFont="true" applyNumberFormat="true" borderId="19" fillId="0" fontId="21" numFmtId="1000" quotePrefix="false">
      <alignment horizontal="center" vertical="center" wrapText="true"/>
    </xf>
    <xf applyAlignment="true" applyBorder="true" applyFont="true" applyNumberFormat="true" borderId="1" fillId="0" fontId="21" numFmtId="1000" quotePrefix="false">
      <alignment horizontal="center" textRotation="90" vertical="center"/>
    </xf>
    <xf applyAlignment="true" applyBorder="true" applyFont="true" applyNumberFormat="true" borderId="5" fillId="0" fontId="21" numFmtId="1001" quotePrefix="false">
      <alignment horizontal="center" textRotation="90" vertical="center" wrapText="true"/>
    </xf>
    <xf applyAlignment="true" applyBorder="true" applyFont="true" applyNumberFormat="true" borderId="5" fillId="0" fontId="21" numFmtId="1000" quotePrefix="false">
      <alignment horizontal="center" textRotation="90" vertical="center"/>
    </xf>
    <xf applyAlignment="true" applyBorder="true" applyFont="true" applyNumberFormat="true" borderId="10" fillId="0" fontId="21" numFmtId="1000" quotePrefix="false">
      <alignment horizontal="left" textRotation="90" vertical="center" wrapText="true"/>
    </xf>
    <xf applyAlignment="true" applyBorder="true" applyFont="true" applyNumberFormat="true" borderId="10" fillId="0" fontId="21" numFmtId="1002" quotePrefix="false">
      <alignment horizontal="center" textRotation="90" vertical="center" wrapText="true"/>
    </xf>
    <xf applyAlignment="true" applyBorder="true" applyFont="true" applyNumberFormat="true" borderId="10" fillId="0" fontId="21" numFmtId="1000" quotePrefix="false">
      <alignment horizontal="center" textRotation="90" vertical="center" wrapText="true"/>
    </xf>
    <xf applyAlignment="true" applyBorder="true" applyFont="true" applyNumberFormat="true" borderId="10" fillId="0" fontId="21" numFmtId="1001" quotePrefix="false">
      <alignment horizontal="center" textRotation="90" vertical="center" wrapText="true"/>
    </xf>
    <xf applyAlignment="true" applyBorder="true" applyFont="true" applyNumberFormat="true" borderId="11" fillId="0" fontId="21" numFmtId="1000" quotePrefix="false">
      <alignment horizontal="center" textRotation="90" vertical="center" wrapText="true"/>
    </xf>
    <xf applyAlignment="true" applyBorder="true" applyFont="true" applyNumberFormat="true" borderId="10" fillId="0" fontId="21" numFmtId="1000" quotePrefix="false">
      <alignment horizontal="center" textRotation="90" vertical="center"/>
    </xf>
    <xf applyAlignment="true" applyFont="true" applyNumberFormat="true" borderId="0" fillId="0" fontId="0" numFmtId="1000" quotePrefix="false">
      <alignment horizontal="center"/>
    </xf>
    <xf applyAlignment="true" applyBorder="true" applyFont="true" applyNumberFormat="true" borderId="1" fillId="0" fontId="16" numFmtId="1003" quotePrefix="false">
      <alignment horizontal="center" vertical="center" wrapText="true"/>
    </xf>
    <xf applyAlignment="true" applyBorder="true" applyFont="true" applyNumberFormat="true" borderId="1" fillId="0" fontId="16" numFmtId="1004" quotePrefix="false">
      <alignment horizontal="center" vertical="center" wrapText="true"/>
    </xf>
    <xf applyAlignment="true" applyBorder="true" applyFont="true" applyNumberFormat="true" borderId="1" fillId="0" fontId="16" numFmtId="1000" quotePrefix="false">
      <alignment horizontal="center" vertical="center" wrapText="true"/>
    </xf>
    <xf applyAlignment="true" applyBorder="true" applyFont="true" applyNumberFormat="true" borderId="1" fillId="0" fontId="16" numFmtId="1000" quotePrefix="false">
      <alignment horizontal="center" vertical="center"/>
    </xf>
    <xf applyAlignment="true" applyBorder="true" applyFont="true" applyNumberFormat="true" borderId="1" fillId="0" fontId="22" numFmtId="1001" quotePrefix="false">
      <alignment horizontal="center" vertical="center"/>
    </xf>
    <xf applyAlignment="true" applyBorder="true" applyFont="true" applyNumberFormat="true" borderId="1" fillId="0" fontId="16" numFmtId="1001" quotePrefix="false">
      <alignment horizontal="center" vertical="center"/>
    </xf>
    <xf applyAlignment="true" applyBorder="true" applyFont="true" applyNumberFormat="true" borderId="1" fillId="0" fontId="21" numFmtId="1000" quotePrefix="false">
      <alignment horizontal="left" vertical="center" wrapText="true"/>
    </xf>
    <xf applyAlignment="true" applyBorder="true" applyFont="true" applyNumberFormat="true" borderId="1" fillId="0" fontId="21" numFmtId="1002" quotePrefix="false">
      <alignment horizontal="center" vertical="center" wrapText="true"/>
    </xf>
    <xf applyAlignment="true" applyBorder="true" applyFont="true" applyNumberFormat="true" borderId="1" fillId="0" fontId="21" numFmtId="1002" quotePrefix="false">
      <alignment horizontal="center" vertical="center"/>
    </xf>
    <xf applyAlignment="true" applyBorder="true" applyFont="true" applyNumberFormat="true" borderId="1" fillId="0" fontId="21" numFmtId="1001" quotePrefix="false">
      <alignment horizontal="center" vertical="center"/>
    </xf>
    <xf applyAlignment="true" applyBorder="true" applyFont="true" applyNumberFormat="true" borderId="1" fillId="0" fontId="21" numFmtId="1004" quotePrefix="false">
      <alignment horizontal="center" vertical="center" wrapText="true"/>
    </xf>
    <xf applyAlignment="true" applyBorder="true" applyFont="true" applyNumberFormat="true" borderId="1" fillId="0" fontId="21" numFmtId="1004" quotePrefix="false">
      <alignment horizontal="center" vertical="center"/>
    </xf>
    <xf applyAlignment="true" applyBorder="true" applyFont="true" applyNumberFormat="true" borderId="1" fillId="0" fontId="16" numFmtId="1005" quotePrefix="false">
      <alignment horizontal="center" vertical="center"/>
    </xf>
    <xf applyAlignment="true" applyBorder="true" applyFont="true" applyNumberFormat="true" borderId="1" fillId="0" fontId="21" numFmtId="1005" quotePrefix="false">
      <alignment horizontal="center" vertical="center"/>
    </xf>
    <xf applyAlignment="true" applyBorder="true" applyFont="true" applyNumberFormat="true" borderId="3" fillId="0" fontId="21" numFmtId="1000" quotePrefix="false">
      <alignment horizontal="left" vertical="center" wrapText="true"/>
    </xf>
    <xf applyAlignment="true" applyBorder="true" applyFont="true" applyNumberFormat="true" borderId="4" fillId="0" fontId="21" numFmtId="1000" quotePrefix="false">
      <alignment horizontal="left" vertical="center" wrapText="true"/>
    </xf>
    <xf applyAlignment="true" applyBorder="true" applyFont="true" applyNumberFormat="true" borderId="10" fillId="0" fontId="21" numFmtId="1000" quotePrefix="false">
      <alignment horizontal="center" vertical="center"/>
    </xf>
    <xf applyAlignment="true" applyBorder="true" applyFont="true" applyNumberFormat="true" borderId="10" fillId="0" fontId="21" numFmtId="1001" quotePrefix="false">
      <alignment horizontal="center" vertical="center"/>
    </xf>
    <xf applyAlignment="true" applyBorder="true" applyFont="true" applyNumberFormat="true" borderId="1" fillId="0" fontId="16" numFmtId="1000" quotePrefix="false">
      <alignment horizontal="left" vertical="center" wrapText="true"/>
    </xf>
    <xf applyAlignment="true" applyBorder="true" applyFont="true" applyNumberFormat="true" borderId="1" fillId="0" fontId="16" numFmtId="1002" quotePrefix="false">
      <alignment horizontal="center" vertical="center" wrapText="true"/>
    </xf>
    <xf applyAlignment="true" applyBorder="true" applyFont="true" applyNumberFormat="true" borderId="1" fillId="0" fontId="16" numFmtId="1001" quotePrefix="false">
      <alignment horizontal="center" vertical="center" wrapText="true"/>
    </xf>
    <xf applyAlignment="true" applyBorder="true" applyFont="true" applyNumberFormat="true" borderId="1" fillId="0" fontId="16" numFmtId="1005" quotePrefix="false">
      <alignment horizontal="center" vertical="center" wrapText="true"/>
    </xf>
    <xf applyAlignment="true" applyBorder="true" applyFont="true" applyNumberFormat="true" borderId="1" fillId="0" fontId="21" numFmtId="1001" quotePrefix="false">
      <alignment horizontal="center" vertical="center" wrapText="true"/>
    </xf>
    <xf applyAlignment="true" applyBorder="true" applyFont="true" applyNumberFormat="true" borderId="1" fillId="0" fontId="20" numFmtId="1000" quotePrefix="false">
      <alignment horizontal="center" vertical="center"/>
    </xf>
    <xf applyAlignment="true" applyBorder="true" applyFont="true" applyNumberFormat="true" borderId="1" fillId="0" fontId="21" numFmtId="1003" quotePrefix="false">
      <alignment horizontal="left" vertical="center" wrapText="true"/>
    </xf>
    <xf applyAlignment="true" applyBorder="true" applyFont="true" applyNumberFormat="true" borderId="1" fillId="0" fontId="21" numFmtId="1003" quotePrefix="false">
      <alignment horizontal="center" vertical="center" wrapText="true"/>
    </xf>
    <xf applyAlignment="true" applyFont="true" applyNumberFormat="true" borderId="0" fillId="0" fontId="12" numFmtId="1000" quotePrefix="false">
      <alignment vertical="center"/>
    </xf>
    <xf applyFill="true" applyFont="true" applyNumberFormat="true" borderId="0" fillId="2" fontId="23" numFmtId="1000" quotePrefix="false"/>
    <xf applyAlignment="true" applyFill="true" applyFont="true" applyNumberFormat="true" borderId="0" fillId="2" fontId="21" numFmtId="1000" quotePrefix="false">
      <alignment horizontal="center" vertical="center"/>
    </xf>
    <xf applyAlignment="true" applyBorder="true" applyFont="true" applyNumberFormat="true" borderId="1" fillId="0" fontId="16" numFmtId="1006" quotePrefix="false">
      <alignment horizontal="center" vertical="center"/>
    </xf>
    <xf applyAlignment="true" applyBorder="true" applyFont="true" applyNumberFormat="true" borderId="1" fillId="0" fontId="16" numFmtId="1003" quotePrefix="false">
      <alignment horizontal="center" vertical="center"/>
    </xf>
    <xf applyAlignment="true" applyBorder="true" applyFont="true" applyNumberFormat="true" borderId="20" fillId="0" fontId="16" numFmtId="1000" quotePrefix="false">
      <alignment horizontal="left" vertical="center" wrapText="true"/>
    </xf>
    <xf applyAlignment="true" applyBorder="true" applyFont="true" applyNumberFormat="true" borderId="20" fillId="0" fontId="16" numFmtId="1002" quotePrefix="false">
      <alignment horizontal="center" vertical="center" wrapText="true"/>
    </xf>
    <xf applyAlignment="true" applyBorder="true" applyFont="true" applyNumberFormat="true" borderId="20" fillId="0" fontId="16" numFmtId="1003" quotePrefix="false">
      <alignment horizontal="center" vertical="center" wrapText="true"/>
    </xf>
    <xf applyAlignment="true" applyBorder="true" applyFont="true" applyNumberFormat="true" borderId="20" fillId="0" fontId="17" numFmtId="1003" quotePrefix="false">
      <alignment horizontal="center" vertical="center" wrapText="true"/>
    </xf>
    <xf applyAlignment="true" applyBorder="true" applyFont="true" applyNumberFormat="true" borderId="20" fillId="0" fontId="17" numFmtId="1001" quotePrefix="false">
      <alignment horizontal="center" vertical="center" wrapText="true"/>
    </xf>
    <xf applyAlignment="true" applyBorder="true" applyFont="true" applyNumberFormat="true" borderId="20" fillId="0" fontId="17" numFmtId="1000" quotePrefix="false">
      <alignment horizontal="center" vertical="center"/>
    </xf>
    <xf applyAlignment="true" applyBorder="true" applyFont="true" applyNumberFormat="true" borderId="20" fillId="0" fontId="16" numFmtId="1001" quotePrefix="false">
      <alignment horizontal="center" vertical="center" wrapText="true"/>
    </xf>
    <xf applyAlignment="true" applyBorder="true" applyFont="true" applyNumberFormat="true" borderId="20" fillId="0" fontId="16" numFmtId="1006" quotePrefix="false">
      <alignment horizontal="center" vertical="center" wrapText="true"/>
    </xf>
    <xf applyAlignment="true" applyBorder="true" applyFont="true" applyNumberFormat="true" borderId="12" fillId="0" fontId="16" numFmtId="1000" quotePrefix="false">
      <alignment horizontal="center" vertical="center" wrapText="true"/>
    </xf>
    <xf applyAlignment="true" applyBorder="true" applyFont="true" applyNumberFormat="true" borderId="16" fillId="0" fontId="16" numFmtId="1000" quotePrefix="false">
      <alignment horizontal="center" vertical="center" wrapText="true"/>
    </xf>
    <xf applyAlignment="true" applyBorder="true" applyFont="true" applyNumberFormat="true" borderId="12" fillId="0" fontId="16" numFmtId="1000" quotePrefix="false">
      <alignment horizontal="center" vertical="center"/>
    </xf>
    <xf applyAlignment="true" applyBorder="true" applyFont="true" applyNumberFormat="true" borderId="12" fillId="0" fontId="16" numFmtId="1001" quotePrefix="false">
      <alignment horizontal="center" vertical="center" wrapText="true"/>
    </xf>
    <xf applyAlignment="true" applyBorder="true" applyFont="true" applyNumberFormat="true" borderId="12" fillId="0" fontId="16" numFmtId="1003" quotePrefix="false">
      <alignment horizontal="center" vertical="center" wrapText="true"/>
    </xf>
    <xf applyFont="true" applyNumberFormat="true" borderId="0" fillId="0" fontId="24" numFmtId="1000" quotePrefix="false"/>
    <xf applyAlignment="true" applyFont="true" applyNumberFormat="true" borderId="0" fillId="0" fontId="19" numFmtId="1000" quotePrefix="false">
      <alignment horizontal="left" vertical="center" wrapText="true"/>
    </xf>
    <xf applyAlignment="true" applyFont="true" applyNumberFormat="true" borderId="0" fillId="0" fontId="18" numFmtId="1002" quotePrefix="false">
      <alignment horizontal="left" vertical="center"/>
    </xf>
    <xf applyAlignment="true" applyFont="true" applyNumberFormat="true" borderId="0" fillId="0" fontId="19" numFmtId="1000" quotePrefix="false">
      <alignment horizontal="center" vertical="center" wrapText="true"/>
    </xf>
    <xf applyAlignment="true" applyFont="true" applyNumberFormat="true" borderId="0" fillId="0" fontId="19" numFmtId="1001" quotePrefix="false">
      <alignment horizontal="center" vertical="center"/>
    </xf>
    <xf applyAlignment="true" applyBorder="true" applyFont="true" applyNumberFormat="true" borderId="13" fillId="0" fontId="19" numFmtId="1000" quotePrefix="false">
      <alignment horizontal="center" vertical="center"/>
    </xf>
    <xf applyAlignment="true" applyFont="true" applyNumberFormat="true" borderId="0" fillId="0" fontId="19" numFmtId="1000" quotePrefix="false">
      <alignment horizontal="center"/>
    </xf>
    <xf applyAlignment="true" applyFont="true" applyNumberFormat="true" borderId="0" fillId="0" fontId="19" numFmtId="1003" quotePrefix="false">
      <alignment horizontal="center" vertical="center" wrapText="true"/>
    </xf>
    <xf applyAlignment="true" applyFont="true" applyNumberFormat="true" borderId="0" fillId="0" fontId="18" numFmtId="1000" quotePrefix="false">
      <alignment horizontal="left" vertical="center" wrapText="true"/>
    </xf>
    <xf applyAlignment="true" applyFont="true" applyNumberFormat="true" borderId="0" fillId="0" fontId="18" numFmtId="1002" quotePrefix="false">
      <alignment horizontal="center" vertical="center" wrapText="true"/>
    </xf>
    <xf applyAlignment="true" applyFont="true" applyNumberFormat="true" borderId="0" fillId="0" fontId="18" numFmtId="1003" quotePrefix="false">
      <alignment horizontal="center" vertical="center" wrapText="true"/>
    </xf>
    <xf applyAlignment="true" applyFont="true" applyNumberFormat="true" borderId="0" fillId="0" fontId="18" numFmtId="1001" quotePrefix="false">
      <alignment horizontal="center" vertical="center" wrapText="true"/>
    </xf>
    <xf applyAlignment="true" applyBorder="true" applyFont="true" applyNumberFormat="true" borderId="14" fillId="0" fontId="19" numFmtId="1001" quotePrefix="false">
      <alignment horizontal="center" vertical="center" wrapText="true"/>
    </xf>
    <xf applyAlignment="true" applyBorder="true" applyFont="true" applyNumberFormat="true" borderId="15" fillId="0" fontId="19" numFmtId="1001" quotePrefix="false">
      <alignment horizontal="center" vertical="center" wrapText="true"/>
    </xf>
    <xf applyAlignment="true" applyBorder="true" applyFont="true" applyNumberFormat="true" borderId="16" fillId="0" fontId="19" numFmtId="1001" quotePrefix="false">
      <alignment horizontal="center" vertical="center" wrapText="true"/>
    </xf>
    <xf applyAlignment="true" applyFont="true" applyNumberFormat="true" borderId="0" fillId="0" fontId="20" numFmtId="1000" quotePrefix="false">
      <alignment horizontal="center"/>
    </xf>
    <xf applyFont="true" applyNumberFormat="true" borderId="0" fillId="0" fontId="2" numFmtId="1000" quotePrefix="false"/>
    <xf applyAlignment="true" applyFont="true" applyNumberFormat="true" borderId="0" fillId="0" fontId="25" numFmtId="1000" quotePrefix="false">
      <alignment horizontal="left" vertical="center"/>
    </xf>
    <xf applyAlignment="true" applyFont="true" applyNumberFormat="true" borderId="0" fillId="0" fontId="2" numFmtId="1000" quotePrefix="false">
      <alignment vertical="top"/>
    </xf>
    <xf applyAlignment="true" applyFont="true" applyNumberFormat="true" borderId="0" fillId="0" fontId="20" numFmtId="1000" quotePrefix="false">
      <alignment vertical="top"/>
    </xf>
    <xf applyAlignment="true" applyFont="true" applyNumberFormat="true" borderId="0" fillId="0" fontId="20" numFmtId="1000" quotePrefix="false">
      <alignment horizontal="left" vertical="center"/>
    </xf>
    <xf applyAlignment="true" applyBorder="true" applyFont="true" applyNumberFormat="true" borderId="17" fillId="0" fontId="16" numFmtId="1000" quotePrefix="false">
      <alignment horizontal="left"/>
    </xf>
    <xf applyAlignment="true" applyBorder="true" applyFont="true" applyNumberFormat="true" borderId="1" fillId="0" fontId="20" numFmtId="1000" quotePrefix="false">
      <alignment horizontal="center" textRotation="90" vertical="center" wrapText="true"/>
    </xf>
    <xf applyAlignment="true" applyBorder="true" applyFont="true" applyNumberFormat="true" borderId="21" fillId="0" fontId="21" numFmtId="1000" quotePrefix="false">
      <alignment horizontal="center" textRotation="90" vertical="center" wrapText="true"/>
    </xf>
    <xf applyAlignment="true" applyBorder="true" applyFont="true" applyNumberFormat="true" borderId="22" fillId="0" fontId="21" numFmtId="1000" quotePrefix="false">
      <alignment horizontal="center" textRotation="90" vertical="center" wrapText="true"/>
    </xf>
    <xf applyAlignment="true" applyBorder="true" applyFont="true" applyNumberFormat="true" borderId="5" fillId="0" fontId="20" numFmtId="1000" quotePrefix="false">
      <alignment horizontal="center" textRotation="90" vertical="center" wrapText="true"/>
    </xf>
    <xf applyAlignment="true" applyFont="true" applyNumberFormat="true" borderId="0" fillId="0" fontId="21" numFmtId="1000" quotePrefix="false">
      <alignment horizontal="center" textRotation="90" vertical="center" wrapText="true"/>
    </xf>
    <xf applyAlignment="true" applyBorder="true" applyFont="true" applyNumberFormat="true" borderId="4" fillId="0" fontId="21" numFmtId="1000" quotePrefix="false">
      <alignment horizontal="center" textRotation="90" vertical="center" wrapText="true"/>
    </xf>
    <xf applyAlignment="true" applyBorder="true" applyFont="true" applyNumberFormat="true" borderId="23" fillId="0" fontId="21" numFmtId="1000" quotePrefix="false">
      <alignment horizontal="center" textRotation="90" vertical="center" wrapText="true"/>
    </xf>
    <xf applyAlignment="true" applyBorder="true" applyFont="true" applyNumberFormat="true" borderId="24" fillId="0" fontId="21" numFmtId="1000" quotePrefix="false">
      <alignment horizontal="center" textRotation="90" vertical="center" wrapText="true"/>
    </xf>
    <xf applyAlignment="true" applyFont="true" applyNumberFormat="true" borderId="0" fillId="0" fontId="21" numFmtId="1000" quotePrefix="false">
      <alignment horizontal="center" textRotation="90" vertical="center" wrapText="true"/>
    </xf>
    <xf applyAlignment="true" applyBorder="true" applyFont="true" applyNumberFormat="true" borderId="25" fillId="0" fontId="21" numFmtId="1000" quotePrefix="false">
      <alignment horizontal="center" vertical="center" wrapText="true"/>
    </xf>
    <xf applyAlignment="true" applyBorder="true" applyFont="true" applyNumberFormat="true" borderId="17" fillId="0" fontId="21" numFmtId="1000" quotePrefix="false">
      <alignment horizontal="center" vertical="center" wrapText="true"/>
    </xf>
    <xf applyAlignment="true" applyBorder="true" applyFont="true" applyNumberFormat="true" borderId="26" fillId="0" fontId="21" numFmtId="1000" quotePrefix="false">
      <alignment horizontal="center" vertical="center" wrapText="true"/>
    </xf>
    <xf applyAlignment="true" applyBorder="true" applyFont="true" applyNumberFormat="true" borderId="21" fillId="0" fontId="21" numFmtId="1000" quotePrefix="false">
      <alignment horizontal="center" vertical="center"/>
    </xf>
    <xf applyAlignment="true" applyBorder="true" applyFont="true" applyNumberFormat="true" borderId="27" fillId="0" fontId="21" numFmtId="1000" quotePrefix="false">
      <alignment horizontal="center" vertical="center"/>
    </xf>
    <xf applyAlignment="true" applyBorder="true" applyFont="true" applyNumberFormat="true" borderId="28" fillId="0" fontId="21" numFmtId="1000" quotePrefix="false">
      <alignment horizontal="center" vertical="center"/>
    </xf>
    <xf applyAlignment="true" applyBorder="true" applyFont="true" applyNumberFormat="true" borderId="10" fillId="0" fontId="20" numFmtId="1000" quotePrefix="false">
      <alignment horizontal="center" textRotation="90" vertical="center" wrapText="true"/>
    </xf>
    <xf applyAlignment="true" applyFont="true" applyNumberFormat="true" borderId="0" fillId="0" fontId="26" numFmtId="1000" quotePrefix="false">
      <alignment vertical="top"/>
    </xf>
    <xf applyAlignment="true" applyBorder="true" applyFont="true" applyNumberFormat="true" borderId="1" fillId="0" fontId="20" numFmtId="1003" quotePrefix="false">
      <alignment horizontal="center" vertical="center" wrapText="true"/>
    </xf>
    <xf applyAlignment="true" applyBorder="true" applyFont="true" applyNumberFormat="true" borderId="1" fillId="0" fontId="20" numFmtId="1004" quotePrefix="false">
      <alignment horizontal="center" vertical="center" wrapText="true"/>
    </xf>
    <xf applyAlignment="true" applyBorder="true" applyFont="true" applyNumberFormat="true" borderId="1" fillId="0" fontId="25" numFmtId="1000" quotePrefix="false">
      <alignment horizontal="center" wrapText="true"/>
    </xf>
    <xf applyAlignment="true" applyBorder="true" applyFont="true" applyNumberFormat="true" borderId="1" fillId="0" fontId="20" numFmtId="1002" quotePrefix="false">
      <alignment horizontal="center" wrapText="true"/>
    </xf>
    <xf applyAlignment="true" applyBorder="true" applyFont="true" applyNumberFormat="true" borderId="1" fillId="0" fontId="20" numFmtId="1000" quotePrefix="false">
      <alignment horizontal="center"/>
    </xf>
    <xf applyBorder="true" applyFont="true" applyNumberFormat="true" borderId="1" fillId="0" fontId="20" numFmtId="1000" quotePrefix="false"/>
    <xf applyAlignment="true" applyBorder="true" applyFont="true" applyNumberFormat="true" borderId="1" fillId="0" fontId="20" numFmtId="1002" quotePrefix="false">
      <alignment horizontal="center" vertical="center"/>
    </xf>
    <xf applyAlignment="true" applyBorder="true" applyFont="true" applyNumberFormat="true" borderId="1" fillId="0" fontId="20" numFmtId="1000" quotePrefix="false">
      <alignment horizontal="left" vertical="center" wrapText="true"/>
    </xf>
    <xf applyAlignment="true" applyBorder="true" applyFont="true" applyNumberFormat="true" borderId="1" fillId="0" fontId="20" numFmtId="1002" quotePrefix="false">
      <alignment horizontal="center" vertical="center" wrapText="true"/>
    </xf>
    <xf applyAlignment="true" applyBorder="true" applyFont="true" applyNumberFormat="true" borderId="1" fillId="0" fontId="20" numFmtId="1006" quotePrefix="false">
      <alignment horizontal="center" vertical="center"/>
    </xf>
    <xf applyAlignment="true" applyBorder="true" applyFont="true" applyNumberFormat="true" borderId="1" fillId="0" fontId="25" numFmtId="1000" quotePrefix="false">
      <alignment horizontal="right" vertical="center" wrapText="true"/>
    </xf>
    <xf applyAlignment="true" applyBorder="true" applyFont="true" applyNumberFormat="true" borderId="1" fillId="0" fontId="25" numFmtId="1002" quotePrefix="false">
      <alignment horizontal="center" vertical="center" wrapText="true"/>
    </xf>
    <xf applyAlignment="true" applyBorder="true" applyFont="true" applyNumberFormat="true" borderId="1" fillId="0" fontId="25" numFmtId="1000" quotePrefix="false">
      <alignment horizontal="center" vertical="top"/>
    </xf>
    <xf applyAlignment="true" applyBorder="true" applyFont="true" applyNumberFormat="true" borderId="1" fillId="0" fontId="25" numFmtId="1006" quotePrefix="false">
      <alignment horizontal="center" vertical="center"/>
    </xf>
    <xf applyAlignment="true" applyBorder="true" applyFont="true" applyNumberFormat="true" borderId="1" fillId="0" fontId="25" numFmtId="1000" quotePrefix="false">
      <alignment horizontal="center" vertical="center"/>
    </xf>
    <xf applyAlignment="true" applyBorder="true" applyFont="true" applyNumberFormat="true" borderId="1" fillId="0" fontId="25" numFmtId="1004" quotePrefix="false">
      <alignment horizontal="center" vertical="center"/>
    </xf>
    <xf applyAlignment="true" applyBorder="true" applyFont="true" applyNumberFormat="true" borderId="1" fillId="0" fontId="25" numFmtId="1000" quotePrefix="false">
      <alignment horizontal="center" vertical="center" wrapText="true"/>
    </xf>
    <xf applyAlignment="true" applyBorder="true" applyFont="true" applyNumberFormat="true" borderId="1" fillId="0" fontId="20" numFmtId="1001" quotePrefix="false">
      <alignment horizontal="center" vertical="center"/>
    </xf>
    <xf applyAlignment="true" applyBorder="true" applyFont="true" applyNumberFormat="true" borderId="1" fillId="0" fontId="25" numFmtId="1001" quotePrefix="false">
      <alignment horizontal="center" vertical="center"/>
    </xf>
    <xf applyAlignment="true" applyBorder="true" applyFont="true" applyNumberFormat="true" borderId="1" fillId="0" fontId="25" numFmtId="1005" quotePrefix="false">
      <alignment horizontal="center" vertical="center"/>
    </xf>
    <xf applyAlignment="true" applyBorder="true" applyFont="true" applyNumberFormat="true" borderId="1" fillId="0" fontId="20" numFmtId="1003" quotePrefix="false">
      <alignment horizontal="center" vertical="center"/>
    </xf>
    <xf applyAlignment="true" applyBorder="true" applyFont="true" applyNumberFormat="true" borderId="1" fillId="0" fontId="20" numFmtId="1005" quotePrefix="false">
      <alignment horizontal="center" vertical="center"/>
    </xf>
    <xf applyAlignment="true" applyBorder="true" applyFont="true" applyNumberFormat="true" borderId="1" fillId="0" fontId="25" numFmtId="1003" quotePrefix="false">
      <alignment horizontal="center" vertical="center" wrapText="true"/>
    </xf>
    <xf applyAlignment="true" applyBorder="true" applyFont="true" applyNumberFormat="true" borderId="1" fillId="0" fontId="25" numFmtId="1002" quotePrefix="false">
      <alignment horizontal="center" vertical="center"/>
    </xf>
    <xf applyAlignment="true" applyBorder="true" applyFont="true" applyNumberFormat="true" borderId="1" fillId="0" fontId="25" numFmtId="1001" quotePrefix="false">
      <alignment horizontal="center" vertical="center" wrapText="true"/>
    </xf>
    <xf applyAlignment="true" applyBorder="true" applyFont="true" applyNumberFormat="true" borderId="1" fillId="0" fontId="25" numFmtId="1003" quotePrefix="false">
      <alignment horizontal="center" vertical="center"/>
    </xf>
    <xf applyAlignment="true" applyFont="true" applyNumberFormat="true" borderId="0" fillId="0" fontId="27" numFmtId="1000" quotePrefix="false">
      <alignment vertical="top"/>
    </xf>
    <xf applyAlignment="true" applyFont="true" applyNumberFormat="true" borderId="0" fillId="0" fontId="20" numFmtId="1000" quotePrefix="false">
      <alignment horizontal="center" vertical="top"/>
    </xf>
    <xf applyAlignment="true" applyFont="true" applyNumberFormat="true" borderId="0" fillId="0" fontId="26" numFmtId="1000" quotePrefix="false">
      <alignment horizontal="center"/>
    </xf>
    <xf applyFont="true" applyNumberFormat="true" borderId="0" fillId="0" fontId="20" numFmtId="1002" quotePrefix="false"/>
    <xf applyAlignment="true" applyFont="true" applyNumberFormat="true" borderId="0" fillId="0" fontId="20" numFmtId="1000" quotePrefix="false">
      <alignment horizontal="left" vertical="center" wrapText="true"/>
    </xf>
    <xf applyAlignment="true" applyFont="true" applyNumberFormat="true" borderId="0" fillId="0" fontId="25" numFmtId="1000" quotePrefix="false">
      <alignment horizontal="left" vertical="center" wrapText="true"/>
    </xf>
    <xf applyFont="true" applyNumberFormat="true" borderId="0" fillId="0" fontId="28" numFmtId="1000" quotePrefix="false"/>
    <xf applyAlignment="true" applyFont="true" applyNumberFormat="true" borderId="0" fillId="0" fontId="2" numFmtId="1000" quotePrefix="false">
      <alignment horizontal="center" vertical="center"/>
    </xf>
    <xf applyAlignment="true" applyFont="true" applyNumberFormat="true" borderId="0" fillId="0" fontId="20" numFmtId="1002" quotePrefix="false">
      <alignment horizontal="center" vertical="center"/>
    </xf>
    <xf applyAlignment="true" applyBorder="true" applyFont="true" applyNumberFormat="true" borderId="21" fillId="0" fontId="20" numFmtId="1000" quotePrefix="false">
      <alignment horizontal="center" textRotation="90" vertical="center" wrapText="true"/>
    </xf>
    <xf applyAlignment="true" applyBorder="true" applyFont="true" applyNumberFormat="true" borderId="22" fillId="0" fontId="20" numFmtId="1000" quotePrefix="false">
      <alignment horizontal="center" textRotation="90" vertical="center" wrapText="true"/>
    </xf>
    <xf applyAlignment="true" applyBorder="true" applyFont="true" applyNumberFormat="true" borderId="1" fillId="0" fontId="20" numFmtId="1002" quotePrefix="false">
      <alignment horizontal="center" textRotation="90" vertical="center" wrapText="true"/>
    </xf>
    <xf applyAlignment="true" applyBorder="true" applyFont="true" applyNumberFormat="true" borderId="1" fillId="0" fontId="20" numFmtId="1000" quotePrefix="false">
      <alignment horizontal="center" vertical="center" wrapText="true"/>
    </xf>
    <xf applyAlignment="true" applyBorder="true" applyFont="true" applyNumberFormat="true" borderId="3" fillId="0" fontId="20" numFmtId="1000" quotePrefix="false">
      <alignment horizontal="center" vertical="center" wrapText="true"/>
    </xf>
    <xf applyAlignment="true" applyBorder="true" applyFont="true" applyNumberFormat="true" borderId="4" fillId="0" fontId="20" numFmtId="1000" quotePrefix="false">
      <alignment horizontal="center" vertical="center" wrapText="true"/>
    </xf>
    <xf applyAlignment="true" applyBorder="true" applyFont="true" applyNumberFormat="true" borderId="3" fillId="0" fontId="20" numFmtId="1000" quotePrefix="false">
      <alignment horizontal="center" vertical="center"/>
    </xf>
    <xf applyAlignment="true" applyBorder="true" applyFont="true" applyNumberFormat="true" borderId="4" fillId="0" fontId="20" numFmtId="1000" quotePrefix="false">
      <alignment horizontal="center" vertical="center"/>
    </xf>
    <xf applyAlignment="true" applyBorder="true" applyFont="true" applyNumberFormat="true" borderId="6" fillId="0" fontId="20" numFmtId="1000" quotePrefix="false">
      <alignment horizontal="center" textRotation="90" vertical="center" wrapText="true"/>
    </xf>
    <xf applyAlignment="true" applyFont="true" applyNumberFormat="true" borderId="0" fillId="0" fontId="20" numFmtId="1000" quotePrefix="false">
      <alignment horizontal="center" textRotation="90" vertical="center" wrapText="true"/>
    </xf>
    <xf applyAlignment="true" applyBorder="true" applyFont="true" applyNumberFormat="true" borderId="5" fillId="0" fontId="20" numFmtId="1002" quotePrefix="false">
      <alignment horizontal="center" textRotation="90" vertical="center" wrapText="true"/>
    </xf>
    <xf applyAlignment="true" applyBorder="true" applyFont="true" applyNumberFormat="true" borderId="4" fillId="0" fontId="20" numFmtId="1000" quotePrefix="false">
      <alignment horizontal="center" textRotation="90" vertical="center" wrapText="true"/>
    </xf>
    <xf applyAlignment="true" applyBorder="true" applyFont="true" applyNumberFormat="true" borderId="8" fillId="0" fontId="20" numFmtId="1000" quotePrefix="false">
      <alignment horizontal="center" textRotation="90" vertical="center" wrapText="true"/>
    </xf>
    <xf applyAlignment="true" applyBorder="true" applyFont="true" applyNumberFormat="true" borderId="23" fillId="0" fontId="20" numFmtId="1000" quotePrefix="false">
      <alignment horizontal="center" textRotation="90" vertical="center" wrapText="true"/>
    </xf>
    <xf applyAlignment="true" applyBorder="true" applyFont="true" applyNumberFormat="true" borderId="11" fillId="0" fontId="20" numFmtId="1000" quotePrefix="false">
      <alignment horizontal="center" vertical="center" wrapText="true"/>
    </xf>
    <xf applyAlignment="true" applyBorder="true" applyFont="true" applyNumberFormat="true" borderId="18" fillId="0" fontId="20" numFmtId="1000" quotePrefix="false">
      <alignment horizontal="center" vertical="center" wrapText="true"/>
    </xf>
    <xf applyAlignment="true" applyBorder="true" applyFont="true" applyNumberFormat="true" borderId="19" fillId="0" fontId="20" numFmtId="1000" quotePrefix="false">
      <alignment horizontal="center" vertical="center" wrapText="true"/>
    </xf>
    <xf applyAlignment="true" applyBorder="true" applyFont="true" applyNumberFormat="true" borderId="1" fillId="0" fontId="20" numFmtId="1000" quotePrefix="false">
      <alignment horizontal="center" textRotation="90" vertical="center"/>
    </xf>
    <xf applyAlignment="true" applyBorder="true" applyFont="true" applyNumberFormat="true" borderId="5" fillId="0" fontId="20" numFmtId="1000" quotePrefix="false">
      <alignment horizontal="center" textRotation="90" vertical="center"/>
    </xf>
    <xf applyAlignment="true" applyBorder="true" applyFont="true" applyNumberFormat="true" borderId="10" fillId="0" fontId="20" numFmtId="1002" quotePrefix="false">
      <alignment horizontal="center" textRotation="90" vertical="center" wrapText="true"/>
    </xf>
    <xf applyAlignment="true" applyBorder="true" applyFont="true" applyNumberFormat="true" borderId="11" fillId="0" fontId="20" numFmtId="1000" quotePrefix="false">
      <alignment horizontal="center" textRotation="90" vertical="center" wrapText="true"/>
    </xf>
    <xf applyAlignment="true" applyBorder="true" applyFont="true" applyNumberFormat="true" borderId="10" fillId="0" fontId="20" numFmtId="1000" quotePrefix="false">
      <alignment horizontal="center" textRotation="90" vertical="center"/>
    </xf>
    <xf applyAlignment="true" applyBorder="true" applyFont="true" applyNumberFormat="true" borderId="11" fillId="0" fontId="20" numFmtId="1003" quotePrefix="false">
      <alignment horizontal="center" vertical="center" wrapText="true"/>
    </xf>
    <xf applyAlignment="true" applyBorder="true" applyFont="true" applyNumberFormat="true" borderId="1" fillId="0" fontId="25" numFmtId="1000" quotePrefix="false">
      <alignment horizontal="center" vertical="top" wrapText="true"/>
    </xf>
    <xf applyAlignment="true" applyBorder="true" applyFont="true" applyNumberFormat="true" borderId="1" fillId="0" fontId="20" numFmtId="1000" quotePrefix="false">
      <alignment horizontal="left" vertical="top" wrapText="true"/>
    </xf>
    <xf applyAlignment="true" applyBorder="true" applyFont="true" applyNumberFormat="true" borderId="1" fillId="0" fontId="25" numFmtId="1000" quotePrefix="false">
      <alignment horizontal="right" vertical="top" wrapText="true"/>
    </xf>
    <xf applyAlignment="true" applyBorder="true" applyFont="true" applyNumberFormat="true" borderId="29" fillId="0" fontId="20" numFmtId="1000" quotePrefix="false">
      <alignment horizontal="left" vertical="top" wrapText="true"/>
    </xf>
    <xf applyAlignment="true" applyBorder="true" applyFont="true" applyNumberFormat="true" borderId="1" fillId="0" fontId="20" numFmtId="1004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center" vertical="center"/>
    </xf>
    <xf applyAlignment="true" applyFont="true" applyNumberFormat="true" borderId="0" fillId="0" fontId="27" numFmtId="1000" quotePrefix="false">
      <alignment horizontal="center" vertical="center"/>
    </xf>
    <xf applyAlignment="true" applyFont="true" applyNumberFormat="true" borderId="0" fillId="0" fontId="21" numFmtId="1000" quotePrefix="false">
      <alignment horizontal="left" vertical="center" wrapText="true"/>
    </xf>
    <xf applyAlignment="true" applyBorder="true" applyFont="true" applyNumberFormat="true" borderId="2" fillId="0" fontId="20" numFmtId="1000" quotePrefix="false">
      <alignment horizontal="center" textRotation="90" vertical="center" wrapText="true"/>
    </xf>
    <xf applyAlignment="true" applyBorder="true" applyFont="true" applyNumberFormat="true" borderId="7" fillId="0" fontId="20" numFmtId="1000" quotePrefix="false">
      <alignment horizontal="center" textRotation="90" vertical="center" wrapText="true"/>
    </xf>
    <xf applyFont="true" applyNumberFormat="true" borderId="0" fillId="0" fontId="29" numFmtId="1000" quotePrefix="false"/>
    <xf applyAlignment="true" applyBorder="true" applyFont="true" applyNumberFormat="true" borderId="9" fillId="0" fontId="20" numFmtId="1000" quotePrefix="false">
      <alignment horizontal="center" textRotation="90" vertical="center" wrapText="true"/>
    </xf>
    <xf applyAlignment="true" applyBorder="true" applyFont="true" applyNumberFormat="true" borderId="11" fillId="0" fontId="21" numFmtId="1000" quotePrefix="false">
      <alignment textRotation="90" vertical="center" wrapText="true"/>
    </xf>
    <xf applyAlignment="true" applyBorder="true" applyFont="true" applyNumberFormat="true" borderId="1" fillId="0" fontId="21" numFmtId="1000" quotePrefix="false">
      <alignment textRotation="90" vertical="center"/>
    </xf>
    <xf applyAlignment="true" applyBorder="true" applyFont="true" applyNumberFormat="true" borderId="1" fillId="0" fontId="21" numFmtId="1000" quotePrefix="false">
      <alignment textRotation="90" vertical="center" wrapText="true"/>
    </xf>
    <xf applyAlignment="true" applyBorder="true" applyFont="true" applyNumberFormat="true" borderId="1" fillId="0" fontId="20" numFmtId="1001" quotePrefix="false">
      <alignment horizontal="right" vertical="top"/>
    </xf>
    <xf applyFont="true" applyNumberFormat="true" borderId="0" fillId="0" fontId="27" numFmtId="1000" quotePrefix="false"/>
    <xf applyAlignment="true" applyBorder="true" applyFont="true" applyNumberFormat="true" borderId="1" fillId="0" fontId="25" numFmtId="1005" quotePrefix="false">
      <alignment horizontal="center" vertical="top" wrapText="true"/>
    </xf>
    <xf applyAlignment="true" applyBorder="true" applyFont="true" applyNumberFormat="true" borderId="1" fillId="0" fontId="20" numFmtId="1001" quotePrefix="false">
      <alignment horizontal="center" vertical="top"/>
    </xf>
    <xf applyAlignment="true" applyBorder="true" applyFont="true" applyNumberFormat="true" borderId="1" fillId="0" fontId="20" numFmtId="1000" quotePrefix="false">
      <alignment horizontal="center" vertical="top" wrapText="true"/>
    </xf>
    <xf applyAlignment="true" applyBorder="true" applyFont="true" applyNumberFormat="true" borderId="1" fillId="0" fontId="20" numFmtId="1002" quotePrefix="false">
      <alignment horizontal="center" vertical="top"/>
    </xf>
    <xf applyAlignment="true" applyBorder="true" applyFont="true" applyNumberFormat="true" borderId="1" fillId="0" fontId="20" numFmtId="1005" quotePrefix="false">
      <alignment horizontal="center" vertical="top" wrapText="true"/>
    </xf>
    <xf applyAlignment="true" applyBorder="true" applyFont="true" applyNumberFormat="true" borderId="1" fillId="0" fontId="20" numFmtId="1000" quotePrefix="false">
      <alignment horizontal="center" vertical="top"/>
    </xf>
    <xf applyAlignment="true" applyBorder="true" applyFont="true" applyNumberFormat="true" borderId="1" fillId="0" fontId="25" numFmtId="1006" quotePrefix="false">
      <alignment horizontal="center" vertical="top"/>
    </xf>
    <xf applyAlignment="true" applyBorder="true" applyFont="true" applyNumberFormat="true" borderId="1" fillId="0" fontId="25" numFmtId="1001" quotePrefix="false">
      <alignment horizontal="center" vertical="top" wrapText="true"/>
    </xf>
    <xf applyAlignment="true" applyBorder="true" applyFont="true" applyNumberFormat="true" borderId="1" fillId="0" fontId="20" numFmtId="1001" quotePrefix="false">
      <alignment horizontal="center" vertical="top" wrapText="true"/>
    </xf>
    <xf applyAlignment="true" applyBorder="true" applyFont="true" applyNumberFormat="true" borderId="1" fillId="0" fontId="20" numFmtId="1003" quotePrefix="false">
      <alignment horizontal="center" vertical="top"/>
    </xf>
    <xf applyAlignment="true" applyBorder="true" applyFont="true" applyNumberFormat="true" borderId="1" fillId="0" fontId="25" numFmtId="1003" quotePrefix="false">
      <alignment horizontal="center" vertical="top"/>
    </xf>
    <xf applyAlignment="true" applyBorder="true" applyFont="true" applyNumberFormat="true" borderId="1" fillId="0" fontId="25" numFmtId="1003" quotePrefix="false">
      <alignment horizontal="center" vertical="top" wrapText="true"/>
    </xf>
    <xf applyAlignment="true" applyBorder="true" applyFont="true" applyNumberFormat="true" borderId="1" fillId="0" fontId="20" numFmtId="1003" quotePrefix="false">
      <alignment horizontal="center"/>
    </xf>
    <xf applyAlignment="true" applyFont="true" applyNumberFormat="true" borderId="0" fillId="0" fontId="12" numFmtId="1000" quotePrefix="false">
      <alignment horizontal="center" vertical="center"/>
    </xf>
    <xf applyAlignment="true" applyBorder="true" applyFont="true" applyNumberFormat="true" borderId="1" fillId="0" fontId="20" numFmtId="1001" quotePrefix="false">
      <alignment horizontal="center" vertical="center" wrapText="true"/>
    </xf>
    <xf applyAlignment="true" applyFont="true" applyNumberFormat="true" borderId="0" fillId="0" fontId="25" numFmtId="1000" quotePrefix="false">
      <alignment horizontal="center"/>
    </xf>
    <xf applyAlignment="true" applyBorder="true" applyFont="true" applyNumberFormat="true" borderId="1" fillId="0" fontId="25" numFmtId="1006" quotePrefix="false">
      <alignment horizontal="center" vertical="top" wrapText="true"/>
    </xf>
    <xf applyAlignment="true" applyBorder="true" applyFont="true" applyNumberFormat="true" borderId="1" fillId="0" fontId="25" numFmtId="1002" quotePrefix="false">
      <alignment horizontal="center" vertical="top" wrapText="true"/>
    </xf>
    <xf applyFont="true" applyNumberFormat="true" borderId="0" fillId="0" fontId="25" numFmtId="1000" quotePrefix="false"/>
    <xf applyAlignment="true" applyBorder="true" applyFont="true" applyNumberFormat="true" borderId="29" fillId="0" fontId="25" numFmtId="1000" quotePrefix="false">
      <alignment horizontal="right" vertical="top" wrapText="true"/>
    </xf>
    <xf applyAlignment="true" applyBorder="true" applyFont="true" applyNumberFormat="true" borderId="29" fillId="0" fontId="25" numFmtId="1000" quotePrefix="false">
      <alignment horizontal="center" vertical="top" wrapText="true"/>
    </xf>
    <xf applyAlignment="true" applyBorder="true" applyFont="true" applyNumberFormat="true" borderId="29" fillId="0" fontId="25" numFmtId="1002" quotePrefix="false">
      <alignment horizontal="center" vertical="top" wrapText="true"/>
    </xf>
    <xf applyAlignment="true" applyBorder="true" applyFont="true" applyNumberFormat="true" borderId="29" fillId="0" fontId="25" numFmtId="1005" quotePrefix="false">
      <alignment horizontal="center" vertical="top" wrapText="true"/>
    </xf>
    <xf applyBorder="true" applyFont="true" applyNumberFormat="true" borderId="1" fillId="0" fontId="25" numFmtId="1000" quotePrefix="false"/>
    <xf applyAlignment="true" applyBorder="true" applyFont="true" applyNumberFormat="true" borderId="1" fillId="0" fontId="25" numFmtId="1001" quotePrefix="false">
      <alignment horizontal="center" vertical="top"/>
    </xf>
    <xf applyAlignment="true" applyBorder="true" applyFont="true" applyNumberFormat="true" borderId="21" fillId="0" fontId="25" numFmtId="1003" quotePrefix="false">
      <alignment horizontal="center" vertical="top" wrapText="true"/>
    </xf>
    <xf applyAlignment="true" applyBorder="true" applyFont="true" applyNumberFormat="true" borderId="30" fillId="0" fontId="25" numFmtId="1003" quotePrefix="false">
      <alignment horizontal="center" vertical="top" wrapText="true"/>
    </xf>
    <xf applyAlignment="true" applyFont="true" applyNumberFormat="true" borderId="0" fillId="0" fontId="20" numFmtId="1000" quotePrefix="false">
      <alignment horizontal="center" vertical="center" wrapText="true"/>
    </xf>
    <xf applyAlignment="true" applyFont="true" applyNumberFormat="true" borderId="0" fillId="0" fontId="20" numFmtId="1001" quotePrefix="false">
      <alignment horizontal="center" vertical="center"/>
    </xf>
    <xf applyAlignment="true" applyFont="true" applyNumberFormat="true" borderId="0" fillId="0" fontId="25" numFmtId="1000" quotePrefix="false">
      <alignment horizontal="center" vertical="center"/>
    </xf>
    <xf applyAlignment="true" applyFont="true" applyNumberFormat="true" borderId="0" fillId="0" fontId="25" numFmtId="1002" quotePrefix="false">
      <alignment horizontal="center" vertical="center"/>
    </xf>
    <xf applyAlignment="true" applyFont="true" applyNumberFormat="true" borderId="0" fillId="0" fontId="20" numFmtId="1002" quotePrefix="false">
      <alignment horizontal="center" vertical="top"/>
    </xf>
    <xf applyAlignment="true" applyBorder="true" applyFont="true" applyNumberFormat="true" borderId="21" fillId="0" fontId="20" numFmtId="1000" quotePrefix="false">
      <alignment horizontal="center" vertical="center" wrapText="true"/>
    </xf>
    <xf applyAlignment="true" applyBorder="true" applyFont="true" applyNumberFormat="true" borderId="31" fillId="0" fontId="20" numFmtId="1000" quotePrefix="false">
      <alignment horizontal="center" vertical="center" wrapText="true"/>
    </xf>
    <xf applyAlignment="true" applyFont="true" applyNumberFormat="true" borderId="0" fillId="0" fontId="0" numFmtId="1000" quotePrefix="false">
      <alignment vertical="center"/>
    </xf>
    <xf applyAlignment="true" applyBorder="true" applyFont="true" applyNumberFormat="true" borderId="29" fillId="0" fontId="20" numFmtId="1003" quotePrefix="false">
      <alignment horizontal="center" vertical="center" wrapText="true"/>
    </xf>
    <xf applyAlignment="true" applyBorder="true" applyFont="true" applyNumberFormat="true" borderId="29" fillId="0" fontId="20" numFmtId="1004" quotePrefix="false">
      <alignment horizontal="center" vertical="center" wrapText="true"/>
    </xf>
    <xf applyAlignment="true" applyBorder="true" applyFont="true" applyNumberFormat="true" borderId="32" fillId="0" fontId="20" numFmtId="1003" quotePrefix="false">
      <alignment horizontal="center" vertical="center" wrapText="true"/>
    </xf>
    <xf applyAlignment="true" applyBorder="true" applyFont="true" applyNumberFormat="true" borderId="24" fillId="0" fontId="20" numFmtId="1003" quotePrefix="false">
      <alignment horizontal="center" vertical="center" wrapText="true"/>
    </xf>
    <xf applyAlignment="true" applyFont="true" applyNumberFormat="true" borderId="0" fillId="0" fontId="20" numFmtId="1000" quotePrefix="false">
      <alignment vertical="center"/>
    </xf>
    <xf applyAlignment="true" applyFont="true" applyNumberFormat="true" borderId="0" fillId="0" fontId="9" numFmtId="1000" quotePrefix="false">
      <alignment vertical="center"/>
    </xf>
    <xf applyAlignment="true" applyBorder="true" applyFont="true" applyNumberFormat="true" borderId="21" fillId="0" fontId="20" numFmtId="1000" quotePrefix="false">
      <alignment horizontal="center" vertical="center"/>
    </xf>
    <xf applyAlignment="true" applyBorder="true" applyFont="true" applyNumberFormat="true" borderId="1" fillId="0" fontId="20" numFmtId="1000" quotePrefix="false">
      <alignment horizontal="left" vertical="center"/>
    </xf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0" numFmtId="1000" quotePrefix="false">
      <alignment vertical="center"/>
    </xf>
    <xf applyAlignment="true" applyFont="true" applyNumberFormat="true" borderId="0" fillId="0" fontId="13" numFmtId="1000" quotePrefix="false">
      <alignment vertical="center"/>
    </xf>
    <xf applyAlignment="true" applyBorder="true" applyFont="true" applyNumberFormat="true" borderId="1" fillId="0" fontId="25" numFmtId="1000" quotePrefix="false">
      <alignment horizontal="right" vertical="center"/>
    </xf>
    <xf applyAlignment="true" applyBorder="true" applyFont="true" applyNumberFormat="true" borderId="21" fillId="0" fontId="25" numFmtId="1000" quotePrefix="false">
      <alignment horizontal="center" vertical="center"/>
    </xf>
    <xf applyAlignment="true" applyBorder="true" applyFont="true" applyNumberFormat="true" borderId="27" fillId="0" fontId="20" numFmtId="1000" quotePrefix="false">
      <alignment horizontal="left" vertical="center"/>
    </xf>
    <xf applyAlignment="true" applyBorder="true" applyFont="true" applyNumberFormat="true" borderId="30" fillId="0" fontId="20" numFmtId="1000" quotePrefix="false">
      <alignment horizontal="left" vertical="center"/>
    </xf>
    <xf applyAlignment="true" applyBorder="true" applyFont="true" applyNumberFormat="true" borderId="30" fillId="0" fontId="20" numFmtId="1000" quotePrefix="false">
      <alignment horizontal="center" vertical="center"/>
    </xf>
    <xf applyAlignment="true" applyBorder="true" applyFont="true" applyNumberFormat="true" borderId="30" fillId="0" fontId="25" numFmtId="1000" quotePrefix="false">
      <alignment horizontal="center" vertical="center"/>
    </xf>
    <xf applyAlignment="true" applyBorder="true" applyFont="true" applyNumberFormat="true" borderId="30" fillId="0" fontId="25" numFmtId="1004" quotePrefix="false">
      <alignment horizontal="center" vertical="center"/>
    </xf>
    <xf applyAlignment="true" applyFont="true" applyNumberFormat="true" borderId="0" fillId="0" fontId="26" numFmtId="1000" quotePrefix="false">
      <alignment vertical="center"/>
    </xf>
    <xf applyAlignment="true" applyBorder="true" applyFont="true" applyNumberFormat="true" borderId="1" fillId="0" fontId="20" numFmtId="1000" quotePrefix="false">
      <alignment vertical="center" wrapText="true"/>
    </xf>
    <xf applyAlignment="true" applyFont="true" applyNumberFormat="true" borderId="0" fillId="0" fontId="23" numFmtId="1000" quotePrefix="false">
      <alignment vertical="center"/>
    </xf>
    <xf applyAlignment="true" applyBorder="true" applyFont="true" applyNumberFormat="true" borderId="29" fillId="0" fontId="25" numFmtId="1000" quotePrefix="false">
      <alignment horizontal="right" vertical="center"/>
    </xf>
    <xf applyAlignment="true" applyBorder="true" applyFont="true" applyNumberFormat="true" borderId="29" fillId="0" fontId="25" numFmtId="1000" quotePrefix="false">
      <alignment horizontal="center" vertical="center"/>
    </xf>
    <xf applyAlignment="true" applyBorder="true" applyFont="true" applyNumberFormat="true" borderId="29" fillId="0" fontId="25" numFmtId="1001" quotePrefix="false">
      <alignment horizontal="center" vertical="center"/>
    </xf>
    <xf applyAlignment="true" applyBorder="true" applyFont="true" applyNumberFormat="true" borderId="33" fillId="0" fontId="25" numFmtId="1000" quotePrefix="false">
      <alignment horizontal="center" vertical="center"/>
    </xf>
    <xf applyFont="true" applyNumberFormat="true" borderId="0" fillId="0" fontId="30" numFmtId="1000" quotePrefix="false"/>
    <xf applyAlignment="true" applyFont="true" applyNumberFormat="true" borderId="0" fillId="0" fontId="18" numFmtId="1000" quotePrefix="false">
      <alignment horizontal="left" vertical="center"/>
    </xf>
    <xf applyAlignment="true" applyFont="true" applyNumberFormat="true" borderId="0" fillId="0" fontId="18" numFmtId="1002" quotePrefix="false">
      <alignment horizontal="center" vertical="center"/>
    </xf>
    <xf applyAlignment="true" applyFont="true" applyNumberFormat="true" borderId="0" fillId="0" fontId="30" numFmtId="1000" quotePrefix="false">
      <alignment horizontal="center"/>
    </xf>
    <xf applyAlignment="true" applyBorder="true" applyFont="true" applyNumberFormat="true" borderId="1" fillId="0" fontId="19" numFmtId="1000" quotePrefix="false">
      <alignment horizontal="center" vertical="center" wrapText="true"/>
    </xf>
    <xf applyAlignment="true" applyBorder="true" applyFont="true" applyNumberFormat="true" borderId="3" fillId="0" fontId="19" numFmtId="1000" quotePrefix="false">
      <alignment horizontal="center" vertical="center" wrapText="true"/>
    </xf>
    <xf applyAlignment="true" applyBorder="true" applyFont="true" applyNumberFormat="true" borderId="4" fillId="0" fontId="19" numFmtId="1000" quotePrefix="false">
      <alignment horizontal="center" vertical="center" wrapText="true"/>
    </xf>
    <xf applyAlignment="true" applyBorder="true" applyFont="true" applyNumberFormat="true" borderId="1" fillId="0" fontId="19" numFmtId="1000" quotePrefix="false">
      <alignment horizontal="center" vertical="center"/>
    </xf>
    <xf applyAlignment="true" applyBorder="true" applyFont="true" applyNumberFormat="true" borderId="3" fillId="0" fontId="19" numFmtId="1000" quotePrefix="false">
      <alignment horizontal="center" vertical="center"/>
    </xf>
    <xf applyAlignment="true" applyBorder="true" applyFont="true" applyNumberFormat="true" borderId="4" fillId="0" fontId="19" numFmtId="1000" quotePrefix="false">
      <alignment horizontal="center" vertical="center"/>
    </xf>
    <xf applyAlignment="true" applyBorder="true" applyFont="true" applyNumberFormat="true" borderId="5" fillId="0" fontId="19" numFmtId="1000" quotePrefix="false">
      <alignment horizontal="center" vertical="center" wrapText="true"/>
    </xf>
    <xf applyAlignment="true" applyBorder="true" applyFont="true" applyNumberFormat="true" borderId="33" fillId="0" fontId="19" numFmtId="1000" quotePrefix="false">
      <alignment horizontal="center" vertical="center" wrapText="true"/>
    </xf>
    <xf applyAlignment="true" applyBorder="true" applyFont="true" applyNumberFormat="true" borderId="34" fillId="0" fontId="19" numFmtId="1000" quotePrefix="false">
      <alignment horizontal="center" vertical="center" wrapText="true"/>
    </xf>
    <xf applyAlignment="true" applyBorder="true" applyFont="true" applyNumberFormat="true" borderId="16" fillId="0" fontId="19" numFmtId="1000" quotePrefix="false">
      <alignment horizontal="center" vertical="center" wrapText="true"/>
    </xf>
    <xf applyAlignment="true" applyBorder="true" applyFont="true" applyNumberFormat="true" borderId="10" fillId="0" fontId="19" numFmtId="1000" quotePrefix="false">
      <alignment horizontal="center" vertical="center" wrapText="true"/>
    </xf>
    <xf applyAlignment="true" applyBorder="true" applyFont="true" applyNumberFormat="true" borderId="35" fillId="0" fontId="19" numFmtId="1000" quotePrefix="false">
      <alignment horizontal="center" vertical="center" wrapText="true"/>
    </xf>
    <xf applyFont="true" applyNumberFormat="true" borderId="0" fillId="0" fontId="10" numFmtId="1000" quotePrefix="false"/>
    <xf applyAlignment="true" applyBorder="true" applyFont="true" applyNumberFormat="true" borderId="11" fillId="0" fontId="19" numFmtId="1000" quotePrefix="false">
      <alignment horizontal="center" vertical="center" wrapText="true"/>
    </xf>
    <xf applyAlignment="true" applyBorder="true" applyFont="true" applyNumberFormat="true" borderId="1" fillId="0" fontId="19" numFmtId="1000" quotePrefix="false">
      <alignment horizontal="left" vertical="center"/>
    </xf>
    <xf applyAlignment="true" applyBorder="true" applyFont="true" applyNumberFormat="true" borderId="1" fillId="0" fontId="19" numFmtId="1006" quotePrefix="false">
      <alignment horizontal="center" vertical="center"/>
    </xf>
    <xf applyAlignment="true" applyBorder="true" applyFont="true" applyNumberFormat="true" borderId="17" fillId="0" fontId="19" numFmtId="1000" quotePrefix="false">
      <alignment horizontal="center" vertical="center" wrapText="true"/>
    </xf>
    <xf applyAlignment="true" applyBorder="true" applyFont="true" applyNumberFormat="true" borderId="17" fillId="0" fontId="19" numFmtId="1000" quotePrefix="false">
      <alignment horizontal="center" vertical="center"/>
    </xf>
    <xf applyAlignment="true" applyBorder="true" applyFont="true" applyNumberFormat="true" borderId="17" fillId="0" fontId="19" numFmtId="1001" quotePrefix="false">
      <alignment horizontal="center" vertical="center"/>
    </xf>
    <xf applyAlignment="true" applyBorder="true" applyFont="true" applyNumberFormat="true" borderId="17" fillId="0" fontId="19" numFmtId="1000" quotePrefix="false">
      <alignment horizontal="center"/>
    </xf>
    <xf applyAlignment="true" applyBorder="true" applyFont="true" applyNumberFormat="true" borderId="18" fillId="0" fontId="19" numFmtId="1000" quotePrefix="false">
      <alignment horizontal="center"/>
    </xf>
    <xf applyAlignment="true" applyBorder="true" applyFont="true" applyNumberFormat="true" borderId="36" fillId="0" fontId="19" numFmtId="1000" quotePrefix="false">
      <alignment horizontal="center"/>
    </xf>
    <xf applyAlignment="true" applyBorder="true" applyFont="true" applyNumberFormat="true" borderId="14" fillId="0" fontId="19" numFmtId="1001" quotePrefix="false">
      <alignment horizontal="left" vertical="center" wrapText="true"/>
    </xf>
    <xf applyAlignment="true" applyBorder="true" applyFont="true" applyNumberFormat="true" borderId="15" fillId="0" fontId="19" numFmtId="1001" quotePrefix="false">
      <alignment horizontal="left" vertical="center" wrapText="true"/>
    </xf>
    <xf applyAlignment="true" applyBorder="true" applyFont="true" applyNumberFormat="true" borderId="16" fillId="0" fontId="19" numFmtId="1001" quotePrefix="false">
      <alignment horizontal="left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9" Target="styles.xml" Type="http://schemas.openxmlformats.org/officeDocument/2006/relationships/styles"/>
  <Relationship Id="rId8" Target="sharedStrings.xml" Type="http://schemas.openxmlformats.org/officeDocument/2006/relationships/sharedStrings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5" Target="worksheets/sheet5.xml" Type="http://schemas.openxmlformats.org/officeDocument/2006/relationships/worksheet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BD229"/>
  <sheetViews>
    <sheetView showZeros="true" topLeftCell="A10" workbookViewId="0">
      <pane activePane="bottomRight" state="frozen" topLeftCell="B14" xSplit="1" ySplit="4"/>
    </sheetView>
  </sheetViews>
  <sheetFormatPr baseColWidth="8" customHeight="false" defaultColWidth="4.85546864361033" defaultRowHeight="12.75" zeroHeight="false"/>
  <cols>
    <col customWidth="true" max="1" min="1" outlineLevel="0" style="1" width="28.4257811290726"/>
    <col customWidth="true" max="2" min="2" outlineLevel="0" style="2" width="8.28515598898187"/>
    <col customWidth="true" max="3" min="3" outlineLevel="0" style="2" width="6.42578146740498"/>
    <col customWidth="true" max="4" min="4" outlineLevel="0" style="2" width="5.99999966166764"/>
    <col customWidth="true" max="5" min="5" outlineLevel="0" style="2" width="10.2851563273142"/>
    <col customWidth="true" max="6" min="6" outlineLevel="0" style="2" width="4.85546864361033"/>
    <col customWidth="true" max="7" min="7" outlineLevel="0" style="2" width="6.71093745638684"/>
    <col customWidth="true" max="8" min="8" outlineLevel="0" style="2" width="4.28515632731423"/>
    <col customWidth="true" max="12" min="9" outlineLevel="0" style="2" width="4.85546864361033"/>
    <col customWidth="true" max="13" min="13" outlineLevel="0" style="2" width="5.00000016916618"/>
    <col customWidth="true" max="14" min="14" outlineLevel="0" style="2" width="4.57031265462846"/>
    <col customWidth="true" max="15" min="15" outlineLevel="0" style="2" width="3.85546881277651"/>
    <col customWidth="true" max="16" min="16" outlineLevel="0" style="2" width="4"/>
    <col customWidth="true" max="17" min="17" outlineLevel="0" style="2" width="4.14062514009074"/>
    <col customWidth="true" max="18" min="18" outlineLevel="0" style="2" width="4.71093745638684"/>
    <col customWidth="true" max="19" min="19" outlineLevel="0" style="2" width="4.57031265462846"/>
    <col customWidth="true" max="20" min="20" outlineLevel="0" style="2" width="6.42578146740498"/>
    <col customWidth="true" max="21" min="21" outlineLevel="0" style="2" width="4.28515632731423"/>
    <col customWidth="true" max="22" min="22" outlineLevel="0" style="3" width="7.85546847444415"/>
    <col customWidth="true" max="23" min="23" outlineLevel="0" style="2" width="4.71093745638684"/>
    <col customWidth="true" max="24" min="24" outlineLevel="0" style="2" width="8.57031265462846"/>
    <col customWidth="true" max="25" min="25" outlineLevel="0" style="2" width="3.71093762555303"/>
    <col customWidth="true" max="26" min="26" outlineLevel="0" style="2" width="4"/>
    <col customWidth="true" max="27" min="27" outlineLevel="0" style="2" width="4.71093745638684"/>
    <col customWidth="true" max="28" min="28" outlineLevel="0" style="2" width="3.71093762555303"/>
    <col customWidth="true" max="29" min="29" outlineLevel="0" style="2" width="5.14062497092456"/>
    <col customWidth="true" max="30" min="30" outlineLevel="0" style="2" width="4.28515632731423"/>
    <col customWidth="true" max="56" min="31" outlineLevel="0" style="1" width="16.9999994925015"/>
    <col bestFit="true" customWidth="true" max="16384" min="57" outlineLevel="0" style="4" width="4.85546864361033"/>
  </cols>
  <sheetData>
    <row customFormat="true" customHeight="true" ht="16.5" outlineLevel="0" r="1" s="5">
      <c r="A1" s="6" t="n"/>
      <c r="B1" s="7" t="n"/>
      <c r="C1" s="8" t="n"/>
      <c r="D1" s="8" t="n"/>
      <c r="E1" s="8" t="n"/>
      <c r="F1" s="8" t="n"/>
      <c r="G1" s="9" t="n"/>
      <c r="H1" s="10" t="s">
        <v>0</v>
      </c>
      <c r="I1" s="10" t="s"/>
      <c r="J1" s="10" t="s"/>
      <c r="K1" s="10" t="s"/>
      <c r="L1" s="10" t="s"/>
      <c r="M1" s="10" t="s"/>
      <c r="N1" s="10" t="s"/>
      <c r="O1" s="10" t="s"/>
      <c r="P1" s="10" t="s"/>
      <c r="Q1" s="9" t="n"/>
      <c r="R1" s="11" t="n"/>
      <c r="S1" s="8" t="n"/>
      <c r="T1" s="8" t="n"/>
      <c r="U1" s="8" t="n"/>
      <c r="V1" s="1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  <c r="BA1" s="2" t="n"/>
      <c r="BB1" s="2" t="n"/>
      <c r="BC1" s="2" t="n"/>
      <c r="BD1" s="2" t="n"/>
    </row>
    <row customFormat="true" customHeight="true" ht="14.25" outlineLevel="0" r="2" s="5">
      <c r="A2" s="6" t="n"/>
      <c r="B2" s="7" t="n"/>
      <c r="C2" s="8" t="n"/>
      <c r="D2" s="8" t="n"/>
      <c r="E2" s="8" t="n"/>
      <c r="F2" s="8" t="n"/>
      <c r="G2" s="9" t="n"/>
      <c r="H2" s="10" t="s">
        <v>1</v>
      </c>
      <c r="I2" s="10" t="s"/>
      <c r="J2" s="10" t="s"/>
      <c r="K2" s="10" t="s"/>
      <c r="L2" s="10" t="s"/>
      <c r="M2" s="10" t="s"/>
      <c r="N2" s="10" t="s"/>
      <c r="O2" s="10" t="s"/>
      <c r="P2" s="10" t="s"/>
      <c r="Q2" s="10" t="s"/>
      <c r="R2" s="2" t="n"/>
      <c r="S2" s="8" t="n"/>
      <c r="T2" s="8" t="n"/>
      <c r="U2" s="8" t="n"/>
      <c r="V2" s="12" t="n"/>
      <c r="W2" s="2" t="n"/>
      <c r="X2" s="2" t="n"/>
      <c r="Y2" s="2" t="n"/>
      <c r="Z2" s="2" t="n"/>
      <c r="AA2" s="2" t="n"/>
      <c r="AB2" s="2" t="n"/>
      <c r="AC2" s="2" t="n"/>
      <c r="AD2" s="2" t="n"/>
      <c r="AE2" s="2" t="n"/>
      <c r="AF2" s="2" t="n"/>
      <c r="AG2" s="2" t="n"/>
      <c r="AH2" s="2" t="n"/>
      <c r="AI2" s="2" t="n"/>
      <c r="AJ2" s="2" t="n"/>
      <c r="AK2" s="2" t="n"/>
      <c r="AL2" s="2" t="n"/>
      <c r="AM2" s="2" t="n"/>
      <c r="AN2" s="2" t="n"/>
      <c r="AO2" s="2" t="n"/>
      <c r="AP2" s="2" t="n"/>
      <c r="AQ2" s="2" t="n"/>
      <c r="AR2" s="2" t="n"/>
      <c r="AS2" s="2" t="n"/>
      <c r="AT2" s="2" t="n"/>
      <c r="AU2" s="2" t="n"/>
      <c r="AV2" s="2" t="n"/>
      <c r="AW2" s="2" t="n"/>
      <c r="AX2" s="2" t="n"/>
      <c r="AY2" s="2" t="n"/>
      <c r="AZ2" s="2" t="n"/>
      <c r="BA2" s="2" t="n"/>
      <c r="BB2" s="2" t="n"/>
      <c r="BC2" s="2" t="n"/>
      <c r="BD2" s="2" t="n"/>
    </row>
    <row customFormat="true" customHeight="true" ht="14.25" outlineLevel="0" r="3" s="5">
      <c r="A3" s="6" t="n"/>
      <c r="B3" s="7" t="n"/>
      <c r="C3" s="8" t="s">
        <v>2</v>
      </c>
      <c r="D3" s="8" t="n"/>
      <c r="E3" s="8" t="n"/>
      <c r="F3" s="8" t="n"/>
      <c r="G3" s="10" t="s">
        <v>3</v>
      </c>
      <c r="H3" s="10" t="s"/>
      <c r="I3" s="10" t="s"/>
      <c r="J3" s="10" t="s"/>
      <c r="K3" s="10" t="s"/>
      <c r="L3" s="10" t="s"/>
      <c r="M3" s="10" t="s"/>
      <c r="N3" s="10" t="s"/>
      <c r="O3" s="10" t="s"/>
      <c r="P3" s="10" t="s"/>
      <c r="Q3" s="10" t="s"/>
      <c r="R3" s="10" t="s"/>
      <c r="S3" s="8" t="n"/>
      <c r="T3" s="8" t="n"/>
      <c r="U3" s="8" t="n"/>
      <c r="V3" s="12" t="n"/>
      <c r="W3" s="2" t="n"/>
      <c r="X3" s="2" t="n"/>
      <c r="Y3" s="2" t="n"/>
      <c r="Z3" s="2" t="n"/>
      <c r="AA3" s="2" t="n"/>
      <c r="AB3" s="2" t="n"/>
      <c r="AC3" s="2" t="n"/>
      <c r="AD3" s="2" t="n"/>
      <c r="AE3" s="2" t="n"/>
      <c r="AF3" s="2" t="n"/>
      <c r="AG3" s="2" t="n"/>
      <c r="AH3" s="2" t="n"/>
      <c r="AI3" s="2" t="n"/>
      <c r="AJ3" s="2" t="n"/>
      <c r="AK3" s="2" t="n"/>
      <c r="AL3" s="2" t="n"/>
      <c r="AM3" s="2" t="n"/>
      <c r="AN3" s="2" t="n"/>
      <c r="AO3" s="2" t="n"/>
      <c r="AP3" s="2" t="n"/>
      <c r="AQ3" s="2" t="n"/>
      <c r="AR3" s="2" t="n"/>
      <c r="AS3" s="2" t="n"/>
      <c r="AT3" s="2" t="n"/>
      <c r="AU3" s="2" t="n"/>
      <c r="AV3" s="2" t="n"/>
      <c r="AW3" s="2" t="n"/>
      <c r="AX3" s="2" t="n"/>
      <c r="AY3" s="2" t="n"/>
      <c r="AZ3" s="2" t="n"/>
      <c r="BA3" s="2" t="n"/>
      <c r="BB3" s="2" t="n"/>
      <c r="BC3" s="2" t="n"/>
      <c r="BD3" s="2" t="n"/>
    </row>
    <row customFormat="true" customHeight="true" ht="14.25" outlineLevel="0" r="4" s="5">
      <c r="A4" s="6" t="s">
        <v>4</v>
      </c>
      <c r="B4" s="7" t="n"/>
      <c r="C4" s="8" t="n"/>
      <c r="D4" s="8" t="n"/>
      <c r="E4" s="8" t="n"/>
      <c r="F4" s="8" t="n"/>
      <c r="G4" s="8" t="n"/>
      <c r="H4" s="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8" t="n"/>
      <c r="V4" s="12" t="n"/>
      <c r="W4" s="2" t="n"/>
      <c r="X4" s="2" t="n"/>
      <c r="Y4" s="2" t="n"/>
      <c r="Z4" s="2" t="n"/>
      <c r="AA4" s="2" t="n"/>
      <c r="AB4" s="2" t="n"/>
      <c r="AC4" s="2" t="n"/>
      <c r="AD4" s="2" t="n"/>
      <c r="AE4" s="2" t="n"/>
      <c r="AF4" s="2" t="n"/>
      <c r="AG4" s="2" t="n"/>
      <c r="AH4" s="2" t="n"/>
      <c r="AI4" s="2" t="n"/>
      <c r="AJ4" s="2" t="n"/>
      <c r="AK4" s="2" t="n"/>
      <c r="AL4" s="2" t="n"/>
      <c r="AM4" s="2" t="n"/>
      <c r="AN4" s="2" t="n"/>
      <c r="AO4" s="2" t="n"/>
      <c r="AP4" s="2" t="n"/>
      <c r="AQ4" s="2" t="n"/>
      <c r="AR4" s="2" t="n"/>
      <c r="AS4" s="2" t="n"/>
      <c r="AT4" s="2" t="n"/>
      <c r="AU4" s="2" t="n"/>
      <c r="AV4" s="2" t="n"/>
      <c r="AW4" s="2" t="n"/>
      <c r="AX4" s="2" t="n"/>
      <c r="AY4" s="2" t="n"/>
      <c r="AZ4" s="2" t="n"/>
      <c r="BA4" s="2" t="n"/>
      <c r="BB4" s="2" t="n"/>
      <c r="BC4" s="2" t="n"/>
      <c r="BD4" s="2" t="n"/>
    </row>
    <row customFormat="true" customHeight="true" ht="9.94999980926514" outlineLevel="0" r="5" s="5">
      <c r="A5" s="6" t="n"/>
      <c r="B5" s="7" t="n"/>
      <c r="C5" s="8" t="n"/>
      <c r="D5" s="8" t="n"/>
      <c r="E5" s="8" t="n"/>
      <c r="F5" s="8" t="n"/>
      <c r="G5" s="8" t="n"/>
      <c r="H5" s="8" t="n"/>
      <c r="I5" s="8" t="n"/>
      <c r="J5" s="8" t="n"/>
      <c r="K5" s="8" t="n"/>
      <c r="L5" s="8" t="n"/>
      <c r="M5" s="8" t="n"/>
      <c r="N5" s="8" t="n"/>
      <c r="O5" s="8" t="n"/>
      <c r="P5" s="8" t="n"/>
      <c r="Q5" s="8" t="n"/>
      <c r="R5" s="8" t="n"/>
      <c r="S5" s="8" t="n"/>
      <c r="T5" s="8" t="n"/>
      <c r="U5" s="8" t="n"/>
      <c r="V5" s="12" t="n"/>
      <c r="W5" s="2" t="n"/>
      <c r="X5" s="2" t="n"/>
      <c r="Y5" s="2" t="n"/>
      <c r="Z5" s="2" t="n"/>
      <c r="AA5" s="2" t="n"/>
      <c r="AB5" s="2" t="n"/>
      <c r="AC5" s="2" t="n"/>
      <c r="AD5" s="2" t="n"/>
      <c r="AE5" s="2" t="n"/>
      <c r="AF5" s="2" t="n"/>
      <c r="AG5" s="2" t="n"/>
      <c r="AH5" s="2" t="n"/>
      <c r="AI5" s="2" t="n"/>
      <c r="AJ5" s="2" t="n"/>
      <c r="AK5" s="2" t="n"/>
      <c r="AL5" s="2" t="n"/>
      <c r="AM5" s="2" t="n"/>
      <c r="AN5" s="2" t="n"/>
      <c r="AO5" s="2" t="n"/>
      <c r="AP5" s="2" t="n"/>
      <c r="AQ5" s="2" t="n"/>
      <c r="AR5" s="2" t="n"/>
      <c r="AS5" s="2" t="n"/>
      <c r="AT5" s="2" t="n"/>
      <c r="AU5" s="2" t="n"/>
      <c r="AV5" s="2" t="n"/>
      <c r="AW5" s="2" t="n"/>
      <c r="AX5" s="2" t="n"/>
      <c r="AY5" s="2" t="n"/>
      <c r="AZ5" s="2" t="n"/>
      <c r="BA5" s="2" t="n"/>
      <c r="BB5" s="2" t="n"/>
      <c r="BC5" s="2" t="n"/>
      <c r="BD5" s="2" t="n"/>
    </row>
    <row customFormat="true" customHeight="true" ht="14.25" outlineLevel="0" r="6" s="5">
      <c r="A6" s="6" t="s">
        <v>5</v>
      </c>
      <c r="B6" s="7" t="n"/>
      <c r="C6" s="8" t="n"/>
      <c r="D6" s="8" t="n"/>
      <c r="E6" s="8" t="n"/>
      <c r="F6" s="8" t="n"/>
      <c r="G6" s="8" t="n"/>
      <c r="H6" s="8" t="n"/>
      <c r="I6" s="8" t="n"/>
      <c r="J6" s="8" t="n"/>
      <c r="K6" s="8" t="n"/>
      <c r="L6" s="8" t="n"/>
      <c r="M6" s="8" t="n"/>
      <c r="N6" s="8" t="n"/>
      <c r="O6" s="8" t="n"/>
      <c r="P6" s="8" t="n"/>
      <c r="Q6" s="8" t="n"/>
      <c r="R6" s="8" t="n"/>
      <c r="S6" s="8" t="n"/>
      <c r="T6" s="8" t="n"/>
      <c r="U6" s="8" t="n"/>
      <c r="V6" s="12" t="n"/>
      <c r="W6" s="2" t="n"/>
      <c r="X6" s="2" t="n"/>
      <c r="Y6" s="2" t="n"/>
      <c r="Z6" s="2" t="n"/>
      <c r="AA6" s="2" t="n"/>
      <c r="AB6" s="2" t="n"/>
      <c r="AC6" s="2" t="n"/>
      <c r="AD6" s="2" t="n"/>
      <c r="AE6" s="2" t="n"/>
      <c r="AF6" s="2" t="n"/>
      <c r="AG6" s="2" t="n"/>
      <c r="AH6" s="2" t="n"/>
      <c r="AI6" s="2" t="n"/>
      <c r="AJ6" s="2" t="n"/>
      <c r="AK6" s="2" t="n"/>
      <c r="AL6" s="2" t="n"/>
      <c r="AM6" s="2" t="n"/>
      <c r="AN6" s="2" t="n"/>
      <c r="AO6" s="2" t="n"/>
      <c r="AP6" s="2" t="n"/>
      <c r="AQ6" s="2" t="n"/>
      <c r="AR6" s="2" t="n"/>
      <c r="AS6" s="2" t="n"/>
      <c r="AT6" s="2" t="n"/>
      <c r="AU6" s="2" t="n"/>
      <c r="AV6" s="2" t="n"/>
      <c r="AW6" s="2" t="n"/>
      <c r="AX6" s="2" t="n"/>
      <c r="AY6" s="2" t="n"/>
      <c r="AZ6" s="2" t="n"/>
      <c r="BA6" s="2" t="n"/>
      <c r="BB6" s="2" t="n"/>
      <c r="BC6" s="2" t="n"/>
      <c r="BD6" s="2" t="n"/>
    </row>
    <row customFormat="true" customHeight="true" ht="13.5" outlineLevel="0" r="7" s="5">
      <c r="A7" s="2" t="n"/>
      <c r="B7" s="2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  <c r="Q7" s="2" t="n"/>
      <c r="R7" s="2" t="n"/>
      <c r="S7" s="2" t="n"/>
      <c r="T7" s="2" t="n"/>
      <c r="U7" s="2" t="n"/>
      <c r="V7" s="3" t="n"/>
      <c r="W7" s="2" t="n"/>
      <c r="X7" s="2" t="n"/>
      <c r="Y7" s="2" t="n"/>
      <c r="Z7" s="2" t="n"/>
      <c r="AA7" s="2" t="n"/>
      <c r="AB7" s="2" t="n"/>
      <c r="AC7" s="2" t="n"/>
      <c r="AD7" s="2" t="n"/>
      <c r="AE7" s="2" t="n"/>
      <c r="AF7" s="2" t="n"/>
      <c r="AG7" s="2" t="n"/>
      <c r="AH7" s="2" t="n"/>
      <c r="AI7" s="2" t="n"/>
      <c r="AJ7" s="2" t="n"/>
      <c r="AK7" s="2" t="n"/>
      <c r="AL7" s="2" t="n"/>
      <c r="AM7" s="2" t="n"/>
      <c r="AN7" s="2" t="n"/>
      <c r="AO7" s="2" t="n"/>
      <c r="AP7" s="2" t="n"/>
      <c r="AQ7" s="2" t="n"/>
      <c r="AR7" s="2" t="n"/>
      <c r="AS7" s="2" t="n"/>
      <c r="AT7" s="2" t="n"/>
      <c r="AU7" s="2" t="n"/>
      <c r="AV7" s="2" t="n"/>
      <c r="AW7" s="2" t="n"/>
      <c r="AX7" s="2" t="n"/>
      <c r="AY7" s="2" t="n"/>
      <c r="AZ7" s="2" t="n"/>
      <c r="BA7" s="2" t="n"/>
      <c r="BB7" s="2" t="n"/>
      <c r="BC7" s="2" t="n"/>
      <c r="BD7" s="2" t="n"/>
    </row>
    <row customFormat="true" customHeight="true" ht="26.25" outlineLevel="0" r="8" s="5">
      <c r="A8" s="13" t="s">
        <v>6</v>
      </c>
      <c r="B8" s="13" t="s">
        <v>7</v>
      </c>
      <c r="C8" s="13" t="s">
        <v>8</v>
      </c>
      <c r="D8" s="14" t="s"/>
      <c r="E8" s="13" t="s">
        <v>9</v>
      </c>
      <c r="F8" s="15" t="s">
        <v>10</v>
      </c>
      <c r="G8" s="16" t="s"/>
      <c r="H8" s="16" t="s"/>
      <c r="I8" s="16" t="s"/>
      <c r="J8" s="16" t="s"/>
      <c r="K8" s="16" t="s"/>
      <c r="L8" s="16" t="s"/>
      <c r="M8" s="16" t="s"/>
      <c r="N8" s="16" t="s"/>
      <c r="O8" s="16" t="s"/>
      <c r="P8" s="16" t="s"/>
      <c r="Q8" s="16" t="s"/>
      <c r="R8" s="16" t="s"/>
      <c r="S8" s="16" t="s"/>
      <c r="T8" s="17" t="s"/>
      <c r="U8" s="18" t="s">
        <v>11</v>
      </c>
      <c r="V8" s="19" t="s"/>
      <c r="W8" s="19" t="s"/>
      <c r="X8" s="19" t="s"/>
      <c r="Y8" s="19" t="s"/>
      <c r="Z8" s="19" t="s"/>
      <c r="AA8" s="19" t="s"/>
      <c r="AB8" s="19" t="s"/>
      <c r="AC8" s="19" t="s"/>
      <c r="AD8" s="20" t="s"/>
      <c r="AE8" s="2" t="n"/>
      <c r="AF8" s="2" t="n"/>
      <c r="AG8" s="2" t="n"/>
      <c r="AH8" s="2" t="n"/>
      <c r="AI8" s="2" t="n"/>
      <c r="AJ8" s="2" t="n"/>
      <c r="AK8" s="2" t="n"/>
      <c r="AL8" s="2" t="n"/>
      <c r="AM8" s="2" t="n"/>
      <c r="AN8" s="2" t="n"/>
      <c r="AO8" s="2" t="n"/>
      <c r="AP8" s="2" t="n"/>
      <c r="AQ8" s="2" t="n"/>
      <c r="AR8" s="2" t="n"/>
      <c r="AS8" s="2" t="n"/>
      <c r="AT8" s="2" t="n"/>
      <c r="AU8" s="2" t="n"/>
      <c r="AV8" s="2" t="n"/>
      <c r="AW8" s="2" t="n"/>
      <c r="AX8" s="2" t="n"/>
      <c r="AY8" s="2" t="n"/>
      <c r="AZ8" s="2" t="n"/>
      <c r="BA8" s="2" t="n"/>
      <c r="BB8" s="2" t="n"/>
      <c r="BC8" s="2" t="n"/>
      <c r="BD8" s="2" t="n"/>
    </row>
    <row customFormat="true" customHeight="true" ht="96" outlineLevel="0" r="9" s="5">
      <c r="A9" s="21" t="s"/>
      <c r="B9" s="21" t="s"/>
      <c r="C9" s="22" t="s"/>
      <c r="D9" s="23" t="s"/>
      <c r="E9" s="21" t="s"/>
      <c r="F9" s="15" t="s">
        <v>12</v>
      </c>
      <c r="G9" s="16" t="s"/>
      <c r="H9" s="16" t="s"/>
      <c r="I9" s="16" t="s"/>
      <c r="J9" s="16" t="s"/>
      <c r="K9" s="16" t="s"/>
      <c r="L9" s="16" t="s"/>
      <c r="M9" s="17" t="s"/>
      <c r="N9" s="18" t="s">
        <v>13</v>
      </c>
      <c r="O9" s="19" t="s"/>
      <c r="P9" s="19" t="s"/>
      <c r="Q9" s="19" t="s"/>
      <c r="R9" s="19" t="s"/>
      <c r="S9" s="19" t="s"/>
      <c r="T9" s="20" t="s"/>
      <c r="U9" s="15" t="s">
        <v>14</v>
      </c>
      <c r="V9" s="17" t="s"/>
      <c r="W9" s="15" t="s">
        <v>15</v>
      </c>
      <c r="X9" s="16" t="s"/>
      <c r="Y9" s="16" t="s"/>
      <c r="Z9" s="16" t="s"/>
      <c r="AA9" s="16" t="s"/>
      <c r="AB9" s="16" t="s"/>
      <c r="AC9" s="16" t="s"/>
      <c r="AD9" s="17" t="s"/>
      <c r="AE9" s="2" t="n"/>
      <c r="AF9" s="2" t="n"/>
      <c r="AG9" s="2" t="n"/>
      <c r="AH9" s="2" t="n"/>
      <c r="AI9" s="2" t="n"/>
      <c r="AJ9" s="2" t="n"/>
      <c r="AK9" s="2" t="n"/>
      <c r="AL9" s="2" t="n"/>
      <c r="AM9" s="2" t="n"/>
      <c r="AN9" s="2" t="n"/>
      <c r="AO9" s="2" t="n"/>
      <c r="AP9" s="2" t="n"/>
      <c r="AQ9" s="2" t="n"/>
      <c r="AR9" s="2" t="n"/>
      <c r="AS9" s="2" t="n"/>
      <c r="AT9" s="2" t="n"/>
      <c r="AU9" s="2" t="n"/>
      <c r="AV9" s="2" t="n"/>
      <c r="AW9" s="2" t="n"/>
      <c r="AX9" s="2" t="n"/>
      <c r="AY9" s="2" t="n"/>
      <c r="AZ9" s="2" t="n"/>
      <c r="BA9" s="2" t="n"/>
      <c r="BB9" s="2" t="n"/>
      <c r="BC9" s="2" t="n"/>
      <c r="BD9" s="2" t="n"/>
    </row>
    <row customFormat="true" customHeight="true" ht="44.4500007629395" outlineLevel="0" r="10" s="5">
      <c r="A10" s="21" t="s"/>
      <c r="B10" s="21" t="s"/>
      <c r="C10" s="24" t="s"/>
      <c r="D10" s="25" t="s"/>
      <c r="E10" s="21" t="s"/>
      <c r="F10" s="13" t="s">
        <v>16</v>
      </c>
      <c r="G10" s="13" t="s">
        <v>17</v>
      </c>
      <c r="H10" s="13" t="s">
        <v>18</v>
      </c>
      <c r="I10" s="15" t="s">
        <v>19</v>
      </c>
      <c r="J10" s="16" t="s"/>
      <c r="K10" s="16" t="s"/>
      <c r="L10" s="16" t="s"/>
      <c r="M10" s="17" t="s"/>
      <c r="N10" s="13" t="s">
        <v>16</v>
      </c>
      <c r="O10" s="18" t="s">
        <v>19</v>
      </c>
      <c r="P10" s="19" t="s"/>
      <c r="Q10" s="19" t="s"/>
      <c r="R10" s="19" t="s"/>
      <c r="S10" s="20" t="s"/>
      <c r="T10" s="13" t="s">
        <v>20</v>
      </c>
      <c r="U10" s="13" t="s">
        <v>16</v>
      </c>
      <c r="V10" s="26" t="s">
        <v>21</v>
      </c>
      <c r="W10" s="13" t="s">
        <v>22</v>
      </c>
      <c r="X10" s="13" t="s">
        <v>21</v>
      </c>
      <c r="Y10" s="27" t="s">
        <v>23</v>
      </c>
      <c r="Z10" s="18" t="s">
        <v>19</v>
      </c>
      <c r="AA10" s="19" t="s"/>
      <c r="AB10" s="19" t="s"/>
      <c r="AC10" s="19" t="s"/>
      <c r="AD10" s="20" t="s"/>
      <c r="AE10" s="2" t="n"/>
      <c r="AF10" s="2" t="n"/>
      <c r="AG10" s="2" t="n"/>
      <c r="AH10" s="2" t="n"/>
      <c r="AI10" s="2" t="n"/>
      <c r="AJ10" s="2" t="n"/>
      <c r="AK10" s="2" t="n"/>
      <c r="AL10" s="2" t="n"/>
      <c r="AM10" s="2" t="n"/>
      <c r="AN10" s="2" t="n"/>
      <c r="AO10" s="2" t="n"/>
      <c r="AP10" s="2" t="n"/>
      <c r="AQ10" s="2" t="n"/>
      <c r="AR10" s="2" t="n"/>
      <c r="AS10" s="2" t="n"/>
      <c r="AT10" s="2" t="n"/>
      <c r="AU10" s="2" t="n"/>
      <c r="AV10" s="2" t="n"/>
      <c r="AW10" s="2" t="n"/>
      <c r="AX10" s="2" t="n"/>
      <c r="AY10" s="2" t="n"/>
      <c r="AZ10" s="2" t="n"/>
      <c r="BA10" s="2" t="n"/>
      <c r="BB10" s="2" t="n"/>
      <c r="BC10" s="2" t="n"/>
      <c r="BD10" s="2" t="n"/>
    </row>
    <row customFormat="true" customHeight="true" ht="40.5" outlineLevel="0" r="11" s="5">
      <c r="A11" s="21" t="s"/>
      <c r="B11" s="21" t="s"/>
      <c r="C11" s="13" t="s">
        <v>24</v>
      </c>
      <c r="D11" s="13" t="s">
        <v>25</v>
      </c>
      <c r="E11" s="21" t="s"/>
      <c r="F11" s="21" t="s"/>
      <c r="G11" s="21" t="s"/>
      <c r="H11" s="21" t="s"/>
      <c r="I11" s="15" t="s">
        <v>26</v>
      </c>
      <c r="J11" s="16" t="s"/>
      <c r="K11" s="16" t="s"/>
      <c r="L11" s="17" t="s"/>
      <c r="M11" s="13" t="s">
        <v>27</v>
      </c>
      <c r="N11" s="21" t="s"/>
      <c r="O11" s="15" t="s">
        <v>26</v>
      </c>
      <c r="P11" s="16" t="s"/>
      <c r="Q11" s="16" t="s"/>
      <c r="R11" s="17" t="s"/>
      <c r="S11" s="13" t="s">
        <v>27</v>
      </c>
      <c r="T11" s="21" t="s"/>
      <c r="U11" s="21" t="s"/>
      <c r="V11" s="28" t="s"/>
      <c r="W11" s="21" t="s"/>
      <c r="X11" s="21" t="s"/>
      <c r="Y11" s="29" t="s"/>
      <c r="Z11" s="15" t="s">
        <v>26</v>
      </c>
      <c r="AA11" s="16" t="s"/>
      <c r="AB11" s="16" t="s"/>
      <c r="AC11" s="17" t="s"/>
      <c r="AD11" s="27" t="s">
        <v>27</v>
      </c>
      <c r="AE11" s="2" t="n"/>
      <c r="AF11" s="2" t="n"/>
      <c r="AG11" s="2" t="n"/>
      <c r="AH11" s="2" t="n"/>
      <c r="AI11" s="2" t="n"/>
      <c r="AJ11" s="2" t="n"/>
      <c r="AK11" s="2" t="n"/>
      <c r="AL11" s="2" t="n"/>
      <c r="AM11" s="2" t="n"/>
      <c r="AN11" s="2" t="n"/>
      <c r="AO11" s="2" t="n"/>
      <c r="AP11" s="2" t="n"/>
      <c r="AQ11" s="2" t="n"/>
      <c r="AR11" s="2" t="n"/>
      <c r="AS11" s="2" t="n"/>
      <c r="AT11" s="2" t="n"/>
      <c r="AU11" s="2" t="n"/>
      <c r="AV11" s="2" t="n"/>
      <c r="AW11" s="2" t="n"/>
      <c r="AX11" s="2" t="n"/>
      <c r="AY11" s="2" t="n"/>
      <c r="AZ11" s="2" t="n"/>
      <c r="BA11" s="2" t="n"/>
      <c r="BB11" s="2" t="n"/>
      <c r="BC11" s="2" t="n"/>
      <c r="BD11" s="2" t="n"/>
    </row>
    <row customFormat="true" customHeight="true" ht="117.949996948242" outlineLevel="0" r="12" s="5">
      <c r="A12" s="30" t="s"/>
      <c r="B12" s="30" t="s"/>
      <c r="C12" s="30" t="s"/>
      <c r="D12" s="30" t="s"/>
      <c r="E12" s="30" t="s"/>
      <c r="F12" s="30" t="s"/>
      <c r="G12" s="30" t="s"/>
      <c r="H12" s="30" t="s"/>
      <c r="I12" s="13" t="s">
        <v>28</v>
      </c>
      <c r="J12" s="13" t="s">
        <v>29</v>
      </c>
      <c r="K12" s="13" t="s">
        <v>30</v>
      </c>
      <c r="L12" s="13" t="s">
        <v>31</v>
      </c>
      <c r="M12" s="30" t="s"/>
      <c r="N12" s="30" t="s"/>
      <c r="O12" s="13" t="s">
        <v>28</v>
      </c>
      <c r="P12" s="13" t="s">
        <v>29</v>
      </c>
      <c r="Q12" s="13" t="s">
        <v>30</v>
      </c>
      <c r="R12" s="13" t="s">
        <v>31</v>
      </c>
      <c r="S12" s="30" t="s"/>
      <c r="T12" s="30" t="s"/>
      <c r="U12" s="30" t="s"/>
      <c r="V12" s="31" t="s"/>
      <c r="W12" s="30" t="s"/>
      <c r="X12" s="30" t="s"/>
      <c r="Y12" s="32" t="s"/>
      <c r="Z12" s="13" t="s">
        <v>28</v>
      </c>
      <c r="AA12" s="13" t="s">
        <v>29</v>
      </c>
      <c r="AB12" s="27" t="s">
        <v>30</v>
      </c>
      <c r="AC12" s="13" t="s">
        <v>31</v>
      </c>
      <c r="AD12" s="32" t="s"/>
      <c r="AE12" s="2" t="n"/>
      <c r="AF12" s="2" t="n"/>
      <c r="AG12" s="2" t="n"/>
      <c r="AH12" s="2" t="n"/>
      <c r="AI12" s="2" t="n"/>
      <c r="AJ12" s="2" t="n"/>
      <c r="AK12" s="2" t="n"/>
      <c r="AL12" s="2" t="n"/>
      <c r="AM12" s="2" t="n"/>
      <c r="AN12" s="2" t="n"/>
      <c r="AO12" s="2" t="n"/>
      <c r="AP12" s="2" t="n"/>
      <c r="AQ12" s="2" t="n"/>
      <c r="AR12" s="2" t="n"/>
      <c r="AS12" s="2" t="n"/>
      <c r="AT12" s="2" t="n"/>
      <c r="AU12" s="2" t="n"/>
      <c r="AV12" s="2" t="n"/>
      <c r="AW12" s="2" t="n"/>
      <c r="AX12" s="2" t="n"/>
      <c r="AY12" s="2" t="n"/>
      <c r="AZ12" s="2" t="n"/>
      <c r="BA12" s="2" t="n"/>
      <c r="BB12" s="2" t="n"/>
      <c r="BC12" s="2" t="n"/>
      <c r="BD12" s="2" t="n"/>
    </row>
    <row customFormat="true" ht="30" outlineLevel="0" r="13" s="5">
      <c r="A13" s="33" t="n">
        <v>2</v>
      </c>
      <c r="B13" s="33" t="n">
        <v>3</v>
      </c>
      <c r="C13" s="33" t="n">
        <v>4</v>
      </c>
      <c r="D13" s="33" t="n">
        <v>5</v>
      </c>
      <c r="E13" s="33" t="n">
        <v>6</v>
      </c>
      <c r="F13" s="33" t="n">
        <v>7</v>
      </c>
      <c r="G13" s="33" t="n">
        <v>8</v>
      </c>
      <c r="H13" s="33" t="n">
        <v>9</v>
      </c>
      <c r="I13" s="33" t="n">
        <v>10</v>
      </c>
      <c r="J13" s="33" t="n">
        <v>11</v>
      </c>
      <c r="K13" s="33" t="n">
        <v>12</v>
      </c>
      <c r="L13" s="33" t="n">
        <v>13</v>
      </c>
      <c r="M13" s="33" t="n">
        <v>14</v>
      </c>
      <c r="N13" s="33" t="n">
        <v>15</v>
      </c>
      <c r="O13" s="33" t="n">
        <v>16</v>
      </c>
      <c r="P13" s="33" t="n">
        <v>17</v>
      </c>
      <c r="Q13" s="33" t="n">
        <v>18</v>
      </c>
      <c r="R13" s="33" t="n">
        <v>19</v>
      </c>
      <c r="S13" s="33" t="n">
        <v>20</v>
      </c>
      <c r="T13" s="33" t="n">
        <v>21</v>
      </c>
      <c r="U13" s="33" t="n">
        <v>22</v>
      </c>
      <c r="V13" s="33" t="n">
        <v>23</v>
      </c>
      <c r="W13" s="33" t="n">
        <v>24</v>
      </c>
      <c r="X13" s="33" t="n">
        <v>25</v>
      </c>
      <c r="Y13" s="33" t="n">
        <v>26</v>
      </c>
      <c r="Z13" s="33" t="n">
        <v>27</v>
      </c>
      <c r="AA13" s="33" t="n">
        <v>28</v>
      </c>
      <c r="AB13" s="33" t="n">
        <v>29</v>
      </c>
      <c r="AC13" s="33" t="n">
        <v>30</v>
      </c>
      <c r="AD13" s="33" t="n">
        <v>31</v>
      </c>
      <c r="AE13" s="2" t="n"/>
      <c r="AF13" s="2" t="n"/>
      <c r="AG13" s="2" t="n"/>
      <c r="AH13" s="2" t="n"/>
      <c r="AI13" s="2" t="n"/>
      <c r="AJ13" s="2" t="n"/>
      <c r="AK13" s="2" t="n"/>
      <c r="AL13" s="2" t="n"/>
      <c r="AM13" s="2" t="n"/>
      <c r="AN13" s="2" t="n"/>
      <c r="AO13" s="2" t="n"/>
      <c r="AP13" s="2" t="n"/>
      <c r="AQ13" s="2" t="n"/>
      <c r="AR13" s="2" t="n"/>
      <c r="AS13" s="2" t="n"/>
      <c r="AT13" s="2" t="n"/>
      <c r="AU13" s="2" t="n"/>
      <c r="AV13" s="2" t="n"/>
      <c r="AW13" s="2" t="n"/>
      <c r="AX13" s="2" t="n"/>
      <c r="AY13" s="2" t="n"/>
      <c r="AZ13" s="2" t="n"/>
      <c r="BA13" s="2" t="n"/>
      <c r="BB13" s="2" t="n"/>
      <c r="BC13" s="2" t="n"/>
      <c r="BD13" s="2" t="n"/>
    </row>
    <row customFormat="true" ht="15" outlineLevel="0" r="14" s="34">
      <c r="A14" s="35" t="s">
        <v>32</v>
      </c>
      <c r="B14" s="18" t="n"/>
      <c r="C14" s="18" t="n"/>
      <c r="D14" s="18" t="n"/>
      <c r="E14" s="18" t="n"/>
      <c r="F14" s="18" t="n"/>
      <c r="G14" s="18" t="n"/>
      <c r="H14" s="18" t="n"/>
      <c r="I14" s="18" t="n"/>
      <c r="J14" s="18" t="n"/>
      <c r="K14" s="18" t="n"/>
      <c r="L14" s="18" t="n"/>
      <c r="M14" s="18" t="n"/>
      <c r="N14" s="18" t="n"/>
      <c r="O14" s="18" t="n"/>
      <c r="P14" s="18" t="n"/>
      <c r="Q14" s="18" t="n"/>
      <c r="R14" s="18" t="n"/>
      <c r="S14" s="18" t="n"/>
      <c r="T14" s="18" t="n"/>
      <c r="U14" s="18" t="n"/>
      <c r="V14" s="36" t="n"/>
      <c r="W14" s="18" t="n"/>
      <c r="X14" s="18" t="n"/>
      <c r="Y14" s="18" t="n"/>
      <c r="Z14" s="18" t="n"/>
      <c r="AA14" s="18" t="n"/>
      <c r="AB14" s="18" t="n"/>
      <c r="AC14" s="18" t="n"/>
      <c r="AD14" s="18" t="n"/>
      <c r="AE14" s="37" t="n"/>
      <c r="AF14" s="37" t="n"/>
      <c r="AG14" s="37" t="n"/>
      <c r="AH14" s="37" t="n"/>
      <c r="AI14" s="37" t="n"/>
      <c r="AJ14" s="37" t="n"/>
      <c r="AK14" s="37" t="n"/>
      <c r="AL14" s="37" t="n"/>
      <c r="AM14" s="37" t="n"/>
      <c r="AN14" s="37" t="n"/>
      <c r="AO14" s="37" t="n"/>
      <c r="AP14" s="37" t="n"/>
      <c r="AQ14" s="37" t="n"/>
      <c r="AR14" s="37" t="n"/>
      <c r="AS14" s="37" t="n"/>
      <c r="AT14" s="37" t="n"/>
      <c r="AU14" s="37" t="n"/>
      <c r="AV14" s="37" t="n"/>
      <c r="AW14" s="37" t="n"/>
      <c r="AX14" s="37" t="n"/>
      <c r="AY14" s="37" t="n"/>
      <c r="AZ14" s="37" t="n"/>
      <c r="BA14" s="37" t="n"/>
      <c r="BB14" s="37" t="n"/>
      <c r="BC14" s="37" t="n"/>
      <c r="BD14" s="37" t="n"/>
    </row>
    <row customFormat="true" customHeight="true" ht="16.9336547851562" outlineLevel="0" r="15" s="34">
      <c r="A15" s="38" t="s">
        <v>33</v>
      </c>
      <c r="B15" s="18" t="n">
        <v>22.95</v>
      </c>
      <c r="C15" s="18" t="n">
        <v>10</v>
      </c>
      <c r="D15" s="18" t="n">
        <v>16</v>
      </c>
      <c r="E15" s="39" t="n">
        <f aca="false" ca="false" dt2D="false" dtr="false" t="normal">D15/B15</f>
        <v>0.6971677559912854</v>
      </c>
      <c r="F15" s="18" t="s">
        <v>34</v>
      </c>
      <c r="G15" s="18" t="s">
        <v>34</v>
      </c>
      <c r="H15" s="18" t="s">
        <v>34</v>
      </c>
      <c r="I15" s="18" t="s">
        <v>34</v>
      </c>
      <c r="J15" s="18" t="s">
        <v>34</v>
      </c>
      <c r="K15" s="18" t="s">
        <v>34</v>
      </c>
      <c r="L15" s="18" t="s">
        <v>34</v>
      </c>
      <c r="M15" s="18" t="s">
        <v>34</v>
      </c>
      <c r="N15" s="18" t="s">
        <v>34</v>
      </c>
      <c r="O15" s="18" t="s">
        <v>34</v>
      </c>
      <c r="P15" s="18" t="s">
        <v>34</v>
      </c>
      <c r="Q15" s="18" t="s">
        <v>34</v>
      </c>
      <c r="R15" s="18" t="s">
        <v>34</v>
      </c>
      <c r="S15" s="18" t="s">
        <v>34</v>
      </c>
      <c r="T15" s="18" t="s">
        <v>34</v>
      </c>
      <c r="U15" s="18" t="s">
        <v>34</v>
      </c>
      <c r="V15" s="36" t="s">
        <v>34</v>
      </c>
      <c r="W15" s="18" t="s">
        <v>34</v>
      </c>
      <c r="X15" s="18" t="s">
        <v>34</v>
      </c>
      <c r="Y15" s="18" t="s">
        <v>34</v>
      </c>
      <c r="Z15" s="18" t="s">
        <v>34</v>
      </c>
      <c r="AA15" s="18" t="s">
        <v>34</v>
      </c>
      <c r="AB15" s="18" t="s">
        <v>34</v>
      </c>
      <c r="AC15" s="18" t="s">
        <v>34</v>
      </c>
      <c r="AD15" s="18" t="s">
        <v>34</v>
      </c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  <c r="AN15" s="37" t="n"/>
      <c r="AO15" s="37" t="n"/>
      <c r="AP15" s="37" t="n"/>
      <c r="AQ15" s="37" t="n"/>
      <c r="AR15" s="37" t="n"/>
      <c r="AS15" s="37" t="n"/>
      <c r="AT15" s="37" t="n"/>
      <c r="AU15" s="37" t="n"/>
      <c r="AV15" s="37" t="n"/>
      <c r="AW15" s="37" t="n"/>
      <c r="AX15" s="37" t="n"/>
      <c r="AY15" s="37" t="n"/>
      <c r="AZ15" s="37" t="n"/>
      <c r="BA15" s="37" t="n"/>
      <c r="BB15" s="37" t="n"/>
      <c r="BC15" s="37" t="n"/>
      <c r="BD15" s="37" t="n"/>
    </row>
    <row customFormat="true" customHeight="true" ht="16.9336547851562" outlineLevel="0" r="16" s="34">
      <c r="A16" s="38" t="s">
        <v>35</v>
      </c>
      <c r="B16" s="18" t="n">
        <v>16.15</v>
      </c>
      <c r="C16" s="18" t="n">
        <v>19</v>
      </c>
      <c r="D16" s="18" t="n">
        <v>19</v>
      </c>
      <c r="E16" s="39" t="n">
        <f aca="false" ca="false" dt2D="false" dtr="false" t="normal">D16/B16</f>
        <v>1.1764705882352942</v>
      </c>
      <c r="F16" s="18" t="s">
        <v>34</v>
      </c>
      <c r="G16" s="18" t="s">
        <v>34</v>
      </c>
      <c r="H16" s="18" t="s">
        <v>34</v>
      </c>
      <c r="I16" s="18" t="s">
        <v>34</v>
      </c>
      <c r="J16" s="18" t="s">
        <v>34</v>
      </c>
      <c r="K16" s="18" t="s">
        <v>34</v>
      </c>
      <c r="L16" s="18" t="s">
        <v>34</v>
      </c>
      <c r="M16" s="18" t="s">
        <v>34</v>
      </c>
      <c r="N16" s="18" t="s">
        <v>34</v>
      </c>
      <c r="O16" s="18" t="s">
        <v>34</v>
      </c>
      <c r="P16" s="18" t="s">
        <v>34</v>
      </c>
      <c r="Q16" s="18" t="s">
        <v>34</v>
      </c>
      <c r="R16" s="18" t="s">
        <v>34</v>
      </c>
      <c r="S16" s="18" t="s">
        <v>34</v>
      </c>
      <c r="T16" s="18" t="s">
        <v>34</v>
      </c>
      <c r="U16" s="18" t="s">
        <v>34</v>
      </c>
      <c r="V16" s="36" t="s">
        <v>34</v>
      </c>
      <c r="W16" s="18" t="s">
        <v>34</v>
      </c>
      <c r="X16" s="18" t="s">
        <v>34</v>
      </c>
      <c r="Y16" s="18" t="s">
        <v>34</v>
      </c>
      <c r="Z16" s="18" t="s">
        <v>34</v>
      </c>
      <c r="AA16" s="18" t="s">
        <v>34</v>
      </c>
      <c r="AB16" s="18" t="s">
        <v>34</v>
      </c>
      <c r="AC16" s="18" t="s">
        <v>34</v>
      </c>
      <c r="AD16" s="18" t="s">
        <v>34</v>
      </c>
      <c r="AE16" s="37" t="n"/>
      <c r="AF16" s="37" t="n"/>
      <c r="AG16" s="37" t="n"/>
      <c r="AH16" s="37" t="n"/>
      <c r="AI16" s="37" t="n"/>
      <c r="AJ16" s="37" t="n"/>
      <c r="AK16" s="37" t="n"/>
      <c r="AL16" s="37" t="n"/>
      <c r="AM16" s="37" t="n"/>
      <c r="AN16" s="37" t="n"/>
      <c r="AO16" s="37" t="n"/>
      <c r="AP16" s="37" t="n"/>
      <c r="AQ16" s="37" t="n"/>
      <c r="AR16" s="37" t="n"/>
      <c r="AS16" s="37" t="n"/>
      <c r="AT16" s="37" t="n"/>
      <c r="AU16" s="37" t="n"/>
      <c r="AV16" s="37" t="n"/>
      <c r="AW16" s="37" t="n"/>
      <c r="AX16" s="37" t="n"/>
      <c r="AY16" s="37" t="n"/>
      <c r="AZ16" s="37" t="n"/>
      <c r="BA16" s="37" t="n"/>
      <c r="BB16" s="37" t="n"/>
      <c r="BC16" s="37" t="n"/>
      <c r="BD16" s="37" t="n"/>
    </row>
    <row customFormat="true" ht="15" outlineLevel="0" r="17" s="34">
      <c r="A17" s="38" t="s">
        <v>36</v>
      </c>
      <c r="B17" s="18" t="n">
        <v>23.13</v>
      </c>
      <c r="C17" s="18" t="n">
        <v>15</v>
      </c>
      <c r="D17" s="18" t="n">
        <v>15</v>
      </c>
      <c r="E17" s="39" t="n">
        <f aca="false" ca="false" dt2D="false" dtr="false" t="normal">D17/B17</f>
        <v>0.648508430609598</v>
      </c>
      <c r="F17" s="18" t="s">
        <v>34</v>
      </c>
      <c r="G17" s="18" t="s">
        <v>34</v>
      </c>
      <c r="H17" s="18" t="s">
        <v>34</v>
      </c>
      <c r="I17" s="18" t="s">
        <v>34</v>
      </c>
      <c r="J17" s="18" t="s">
        <v>34</v>
      </c>
      <c r="K17" s="18" t="s">
        <v>34</v>
      </c>
      <c r="L17" s="18" t="s">
        <v>34</v>
      </c>
      <c r="M17" s="18" t="s">
        <v>34</v>
      </c>
      <c r="N17" s="18" t="s">
        <v>34</v>
      </c>
      <c r="O17" s="18" t="s">
        <v>34</v>
      </c>
      <c r="P17" s="18" t="s">
        <v>34</v>
      </c>
      <c r="Q17" s="18" t="s">
        <v>34</v>
      </c>
      <c r="R17" s="18" t="s">
        <v>34</v>
      </c>
      <c r="S17" s="18" t="s">
        <v>34</v>
      </c>
      <c r="T17" s="18" t="s">
        <v>34</v>
      </c>
      <c r="U17" s="18" t="s">
        <v>34</v>
      </c>
      <c r="V17" s="36" t="s">
        <v>34</v>
      </c>
      <c r="W17" s="18" t="s">
        <v>34</v>
      </c>
      <c r="X17" s="18" t="s">
        <v>34</v>
      </c>
      <c r="Y17" s="18" t="s">
        <v>34</v>
      </c>
      <c r="Z17" s="18" t="s">
        <v>34</v>
      </c>
      <c r="AA17" s="18" t="s">
        <v>34</v>
      </c>
      <c r="AB17" s="18" t="s">
        <v>34</v>
      </c>
      <c r="AC17" s="18" t="s">
        <v>34</v>
      </c>
      <c r="AD17" s="18" t="s">
        <v>34</v>
      </c>
      <c r="AE17" s="37" t="n"/>
      <c r="AF17" s="37" t="n"/>
      <c r="AG17" s="37" t="n"/>
      <c r="AH17" s="37" t="n"/>
      <c r="AI17" s="37" t="n"/>
      <c r="AJ17" s="37" t="n"/>
      <c r="AK17" s="37" t="n"/>
      <c r="AL17" s="37" t="n"/>
      <c r="AM17" s="37" t="n"/>
      <c r="AN17" s="37" t="n"/>
      <c r="AO17" s="37" t="n"/>
      <c r="AP17" s="37" t="n"/>
      <c r="AQ17" s="37" t="n"/>
      <c r="AR17" s="37" t="n"/>
      <c r="AS17" s="37" t="n"/>
      <c r="AT17" s="37" t="n"/>
      <c r="AU17" s="37" t="n"/>
      <c r="AV17" s="37" t="n"/>
      <c r="AW17" s="37" t="n"/>
      <c r="AX17" s="37" t="n"/>
      <c r="AY17" s="37" t="n"/>
      <c r="AZ17" s="37" t="n"/>
      <c r="BA17" s="37" t="n"/>
      <c r="BB17" s="37" t="n"/>
      <c r="BC17" s="37" t="n"/>
      <c r="BD17" s="37" t="n"/>
    </row>
    <row customFormat="true" ht="15" outlineLevel="0" r="18" s="34">
      <c r="A18" s="40" t="s">
        <v>37</v>
      </c>
      <c r="B18" s="41" t="n">
        <f aca="false" ca="false" dt2D="false" dtr="false" t="normal">SUM(B15:B17)</f>
        <v>62.22999999999999</v>
      </c>
      <c r="C18" s="41" t="n">
        <f aca="false" ca="false" dt2D="false" dtr="false" t="normal">SUM(C15:C17)</f>
        <v>44</v>
      </c>
      <c r="D18" s="41" t="n">
        <f aca="false" ca="false" dt2D="false" dtr="false" t="normal">SUM(D15:D17)</f>
        <v>50</v>
      </c>
      <c r="E18" s="42" t="n">
        <f aca="false" ca="false" dt2D="false" dtr="false" t="normal">D18/B18</f>
        <v>0.8034709946970916</v>
      </c>
      <c r="F18" s="41" t="n">
        <f aca="false" ca="false" dt2D="false" dtr="false" t="normal">SUM(F15:F17)</f>
        <v>0</v>
      </c>
      <c r="G18" s="41" t="s">
        <v>34</v>
      </c>
      <c r="H18" s="41" t="s">
        <v>34</v>
      </c>
      <c r="I18" s="41" t="n">
        <f aca="false" ca="false" dt2D="false" dtr="false" t="normal">SUM(I15:I17)</f>
        <v>0</v>
      </c>
      <c r="J18" s="18" t="s">
        <v>34</v>
      </c>
      <c r="K18" s="18" t="s">
        <v>34</v>
      </c>
      <c r="L18" s="41" t="n">
        <f aca="false" ca="false" dt2D="false" dtr="false" t="normal">SUM(L15:L17)</f>
        <v>0</v>
      </c>
      <c r="M18" s="41" t="n">
        <f aca="false" ca="false" dt2D="false" dtr="false" t="normal">SUM(M15:M17)</f>
        <v>0</v>
      </c>
      <c r="N18" s="41" t="n">
        <f aca="false" ca="false" dt2D="false" dtr="false" t="normal">SUM(N15:N17)</f>
        <v>0</v>
      </c>
      <c r="O18" s="41" t="n">
        <f aca="false" ca="false" dt2D="false" dtr="false" t="normal">SUM(O15:O17)</f>
        <v>0</v>
      </c>
      <c r="P18" s="18" t="s">
        <v>34</v>
      </c>
      <c r="Q18" s="18" t="s">
        <v>34</v>
      </c>
      <c r="R18" s="41" t="n">
        <f aca="false" ca="false" dt2D="false" dtr="false" t="normal">SUM(R15:R17)</f>
        <v>0</v>
      </c>
      <c r="S18" s="41" t="n">
        <f aca="false" ca="false" dt2D="false" dtr="false" t="normal">SUM(S15:S17)</f>
        <v>0</v>
      </c>
      <c r="T18" s="41" t="s">
        <v>34</v>
      </c>
      <c r="U18" s="41" t="n">
        <f aca="false" ca="false" dt2D="false" dtr="false" t="normal">SUM(U15:U17)</f>
        <v>0</v>
      </c>
      <c r="V18" s="43" t="s">
        <v>34</v>
      </c>
      <c r="W18" s="18" t="n">
        <f aca="false" ca="false" dt2D="false" dtr="false" t="normal">SUM(W15:W17)</f>
        <v>0</v>
      </c>
      <c r="X18" s="41" t="s">
        <v>34</v>
      </c>
      <c r="Y18" s="18" t="s">
        <v>34</v>
      </c>
      <c r="Z18" s="41" t="n">
        <f aca="false" ca="false" dt2D="false" dtr="false" t="normal">SUM(Z15:Z17)</f>
        <v>0</v>
      </c>
      <c r="AA18" s="18" t="s">
        <v>34</v>
      </c>
      <c r="AB18" s="18" t="s">
        <v>34</v>
      </c>
      <c r="AC18" s="41" t="n">
        <f aca="false" ca="false" dt2D="false" dtr="false" t="normal">SUM(AC15:AC17)</f>
        <v>0</v>
      </c>
      <c r="AD18" s="41" t="n">
        <f aca="false" ca="false" dt2D="false" dtr="false" t="normal">SUM(AD15:AD17)</f>
        <v>0</v>
      </c>
      <c r="AE18" s="37" t="n"/>
      <c r="AF18" s="37" t="n"/>
      <c r="AG18" s="37" t="n"/>
      <c r="AH18" s="37" t="n"/>
      <c r="AI18" s="37" t="n"/>
      <c r="AJ18" s="37" t="n"/>
      <c r="AK18" s="37" t="n"/>
      <c r="AL18" s="37" t="n"/>
      <c r="AM18" s="37" t="n"/>
      <c r="AN18" s="37" t="n"/>
      <c r="AO18" s="37" t="n"/>
      <c r="AP18" s="37" t="n"/>
      <c r="AQ18" s="37" t="n"/>
      <c r="AR18" s="37" t="n"/>
      <c r="AS18" s="37" t="n"/>
      <c r="AT18" s="37" t="n"/>
      <c r="AU18" s="37" t="n"/>
      <c r="AV18" s="37" t="n"/>
      <c r="AW18" s="37" t="n"/>
      <c r="AX18" s="37" t="n"/>
      <c r="AY18" s="37" t="n"/>
      <c r="AZ18" s="37" t="n"/>
      <c r="BA18" s="37" t="n"/>
      <c r="BB18" s="37" t="n"/>
      <c r="BC18" s="37" t="n"/>
      <c r="BD18" s="37" t="n"/>
    </row>
    <row customFormat="true" ht="15" outlineLevel="0" r="19" s="34">
      <c r="A19" s="44" t="s">
        <v>38</v>
      </c>
      <c r="B19" s="18" t="n"/>
      <c r="C19" s="18" t="n"/>
      <c r="D19" s="18" t="n"/>
      <c r="E19" s="39" t="n"/>
      <c r="F19" s="18" t="n"/>
      <c r="G19" s="18" t="n"/>
      <c r="H19" s="18" t="n"/>
      <c r="I19" s="18" t="n"/>
      <c r="J19" s="18" t="n"/>
      <c r="K19" s="18" t="n"/>
      <c r="L19" s="18" t="n"/>
      <c r="M19" s="18" t="n"/>
      <c r="N19" s="18" t="n"/>
      <c r="O19" s="18" t="n"/>
      <c r="P19" s="18" t="n"/>
      <c r="Q19" s="18" t="n"/>
      <c r="R19" s="18" t="n"/>
      <c r="S19" s="18" t="n"/>
      <c r="T19" s="18" t="n"/>
      <c r="U19" s="18" t="n"/>
      <c r="V19" s="36" t="n"/>
      <c r="W19" s="18" t="n"/>
      <c r="X19" s="18" t="n"/>
      <c r="Y19" s="18" t="n"/>
      <c r="Z19" s="18" t="n"/>
      <c r="AA19" s="18" t="n"/>
      <c r="AB19" s="18" t="n"/>
      <c r="AC19" s="18" t="n"/>
      <c r="AD19" s="18" t="n"/>
      <c r="AE19" s="37" t="n"/>
      <c r="AF19" s="37" t="n"/>
      <c r="AG19" s="37" t="n"/>
      <c r="AH19" s="37" t="n"/>
      <c r="AI19" s="37" t="n"/>
      <c r="AJ19" s="37" t="n"/>
      <c r="AK19" s="37" t="n"/>
      <c r="AL19" s="37" t="n"/>
      <c r="AM19" s="37" t="n"/>
      <c r="AN19" s="37" t="n"/>
      <c r="AO19" s="37" t="n"/>
      <c r="AP19" s="37" t="n"/>
      <c r="AQ19" s="37" t="n"/>
      <c r="AR19" s="37" t="n"/>
      <c r="AS19" s="37" t="n"/>
      <c r="AT19" s="37" t="n"/>
      <c r="AU19" s="37" t="n"/>
      <c r="AV19" s="37" t="n"/>
      <c r="AW19" s="37" t="n"/>
      <c r="AX19" s="37" t="n"/>
      <c r="AY19" s="37" t="n"/>
      <c r="AZ19" s="37" t="n"/>
      <c r="BA19" s="37" t="n"/>
      <c r="BB19" s="37" t="n"/>
      <c r="BC19" s="37" t="n"/>
      <c r="BD19" s="37" t="n"/>
    </row>
    <row customFormat="true" ht="15" outlineLevel="0" r="20" s="45">
      <c r="A20" s="46" t="s">
        <v>39</v>
      </c>
      <c r="B20" s="18" t="n">
        <v>29.92</v>
      </c>
      <c r="C20" s="18" t="n">
        <v>73</v>
      </c>
      <c r="D20" s="18" t="n">
        <v>79</v>
      </c>
      <c r="E20" s="39" t="n">
        <f aca="false" ca="false" dt2D="false" dtr="false" t="normal">D20/B20</f>
        <v>2.640374331550802</v>
      </c>
      <c r="F20" s="18" t="n">
        <v>5</v>
      </c>
      <c r="G20" s="36" t="n">
        <v>6.9</v>
      </c>
      <c r="H20" s="18" t="s">
        <v>34</v>
      </c>
      <c r="I20" s="18" t="s">
        <v>34</v>
      </c>
      <c r="J20" s="18" t="s">
        <v>34</v>
      </c>
      <c r="K20" s="18" t="s">
        <v>34</v>
      </c>
      <c r="L20" s="18" t="n">
        <v>3</v>
      </c>
      <c r="M20" s="18" t="n">
        <v>2</v>
      </c>
      <c r="N20" s="18" t="n">
        <v>5</v>
      </c>
      <c r="O20" s="18" t="s">
        <v>34</v>
      </c>
      <c r="P20" s="18" t="s">
        <v>34</v>
      </c>
      <c r="Q20" s="18" t="s">
        <v>34</v>
      </c>
      <c r="R20" s="18" t="n">
        <v>3</v>
      </c>
      <c r="S20" s="18" t="n">
        <v>2</v>
      </c>
      <c r="T20" s="36" t="n">
        <f aca="false" ca="false" dt2D="false" dtr="false" t="normal">N20/F20*100</f>
        <v>100</v>
      </c>
      <c r="U20" s="18" t="n">
        <v>6</v>
      </c>
      <c r="V20" s="36" t="n">
        <v>8</v>
      </c>
      <c r="W20" s="18" t="n">
        <v>6</v>
      </c>
      <c r="X20" s="36" t="n">
        <v>7.6</v>
      </c>
      <c r="Y20" s="18" t="s">
        <v>34</v>
      </c>
      <c r="Z20" s="18" t="s">
        <v>34</v>
      </c>
      <c r="AA20" s="18" t="s">
        <v>34</v>
      </c>
      <c r="AB20" s="18" t="s">
        <v>34</v>
      </c>
      <c r="AC20" s="18" t="n">
        <v>3</v>
      </c>
      <c r="AD20" s="18" t="n">
        <v>3</v>
      </c>
      <c r="AE20" s="47" t="n"/>
      <c r="AF20" s="47" t="n"/>
      <c r="AG20" s="47" t="n"/>
      <c r="AH20" s="47" t="n"/>
      <c r="AI20" s="47" t="n"/>
      <c r="AJ20" s="47" t="n"/>
      <c r="AK20" s="47" t="n"/>
      <c r="AL20" s="47" t="n"/>
      <c r="AM20" s="47" t="n"/>
      <c r="AN20" s="47" t="n"/>
      <c r="AO20" s="47" t="n"/>
      <c r="AP20" s="47" t="n"/>
      <c r="AQ20" s="47" t="n"/>
      <c r="AR20" s="47" t="n"/>
      <c r="AS20" s="47" t="n"/>
      <c r="AT20" s="47" t="n"/>
      <c r="AU20" s="47" t="n"/>
      <c r="AV20" s="47" t="n"/>
      <c r="AW20" s="47" t="n"/>
      <c r="AX20" s="47" t="n"/>
      <c r="AY20" s="47" t="n"/>
      <c r="AZ20" s="47" t="n"/>
      <c r="BA20" s="47" t="n"/>
      <c r="BB20" s="47" t="n"/>
      <c r="BC20" s="47" t="n"/>
      <c r="BD20" s="47" t="n"/>
    </row>
    <row customHeight="true" ht="12.75" outlineLevel="0" r="21">
      <c r="A21" s="38" t="s">
        <v>40</v>
      </c>
      <c r="B21" s="18" t="n">
        <v>2.19</v>
      </c>
      <c r="C21" s="18" t="n">
        <v>4</v>
      </c>
      <c r="D21" s="18" t="n">
        <v>0</v>
      </c>
      <c r="E21" s="48" t="n">
        <f aca="false" ca="false" dt2D="false" dtr="false" t="normal">D21/B21</f>
        <v>0</v>
      </c>
      <c r="F21" s="18" t="s">
        <v>34</v>
      </c>
      <c r="G21" s="18" t="s">
        <v>34</v>
      </c>
      <c r="H21" s="18" t="s">
        <v>34</v>
      </c>
      <c r="I21" s="18" t="s">
        <v>34</v>
      </c>
      <c r="J21" s="18" t="s">
        <v>34</v>
      </c>
      <c r="K21" s="18" t="s">
        <v>34</v>
      </c>
      <c r="L21" s="18" t="s">
        <v>34</v>
      </c>
      <c r="M21" s="18" t="s">
        <v>34</v>
      </c>
      <c r="N21" s="18" t="s">
        <v>34</v>
      </c>
      <c r="O21" s="18" t="s">
        <v>34</v>
      </c>
      <c r="P21" s="18" t="s">
        <v>34</v>
      </c>
      <c r="Q21" s="18" t="s">
        <v>34</v>
      </c>
      <c r="R21" s="18" t="s">
        <v>34</v>
      </c>
      <c r="S21" s="18" t="s">
        <v>34</v>
      </c>
      <c r="T21" s="18" t="s">
        <v>34</v>
      </c>
      <c r="U21" s="18" t="s">
        <v>34</v>
      </c>
      <c r="V21" s="36" t="s">
        <v>34</v>
      </c>
      <c r="W21" s="18" t="s">
        <v>34</v>
      </c>
      <c r="X21" s="18" t="s">
        <v>34</v>
      </c>
      <c r="Y21" s="18" t="s">
        <v>34</v>
      </c>
      <c r="Z21" s="18" t="s">
        <v>34</v>
      </c>
      <c r="AA21" s="18" t="s">
        <v>34</v>
      </c>
      <c r="AB21" s="18" t="s">
        <v>34</v>
      </c>
      <c r="AC21" s="18" t="s">
        <v>34</v>
      </c>
      <c r="AD21" s="18" t="s">
        <v>34</v>
      </c>
    </row>
    <row customHeight="true" ht="12.75" outlineLevel="0" r="22">
      <c r="A22" s="38" t="s">
        <v>41</v>
      </c>
      <c r="B22" s="18" t="n">
        <v>5.33</v>
      </c>
      <c r="C22" s="18" t="n">
        <v>38</v>
      </c>
      <c r="D22" s="18" t="n">
        <v>39</v>
      </c>
      <c r="E22" s="39" t="n">
        <f aca="false" ca="false" dt2D="false" dtr="false" t="normal">D22/B22</f>
        <v>7.317073170731708</v>
      </c>
      <c r="F22" s="18" t="n">
        <v>5</v>
      </c>
      <c r="G22" s="36" t="n">
        <v>13.2</v>
      </c>
      <c r="H22" s="18" t="s">
        <v>34</v>
      </c>
      <c r="I22" s="18" t="s">
        <v>34</v>
      </c>
      <c r="J22" s="18" t="s">
        <v>34</v>
      </c>
      <c r="K22" s="18" t="s">
        <v>34</v>
      </c>
      <c r="L22" s="18" t="n">
        <v>3</v>
      </c>
      <c r="M22" s="18" t="n">
        <v>2</v>
      </c>
      <c r="N22" s="18" t="n">
        <v>5</v>
      </c>
      <c r="O22" s="18" t="s">
        <v>34</v>
      </c>
      <c r="P22" s="18" t="s">
        <v>34</v>
      </c>
      <c r="Q22" s="18" t="s">
        <v>34</v>
      </c>
      <c r="R22" s="18" t="n">
        <v>3</v>
      </c>
      <c r="S22" s="18" t="n">
        <v>2</v>
      </c>
      <c r="T22" s="18" t="n">
        <v>100</v>
      </c>
      <c r="U22" s="18" t="n">
        <v>5</v>
      </c>
      <c r="V22" s="36" t="n">
        <v>15</v>
      </c>
      <c r="W22" s="18" t="n">
        <v>5</v>
      </c>
      <c r="X22" s="36" t="n">
        <v>12.9</v>
      </c>
      <c r="Y22" s="18" t="s">
        <v>34</v>
      </c>
      <c r="Z22" s="18" t="s">
        <v>34</v>
      </c>
      <c r="AA22" s="18" t="s">
        <v>34</v>
      </c>
      <c r="AB22" s="18" t="s">
        <v>34</v>
      </c>
      <c r="AC22" s="18" t="n">
        <v>3</v>
      </c>
      <c r="AD22" s="18" t="n">
        <v>2</v>
      </c>
    </row>
    <row customFormat="true" customHeight="true" ht="14.25" outlineLevel="0" r="23" s="34">
      <c r="A23" s="38" t="s">
        <v>42</v>
      </c>
      <c r="B23" s="18" t="n">
        <v>19.14</v>
      </c>
      <c r="C23" s="18" t="n">
        <v>8</v>
      </c>
      <c r="D23" s="18" t="n">
        <v>16</v>
      </c>
      <c r="E23" s="39" t="n">
        <f aca="false" ca="false" dt2D="false" dtr="false" t="normal">D23/B23</f>
        <v>0.8359456635318704</v>
      </c>
      <c r="F23" s="18" t="s">
        <v>34</v>
      </c>
      <c r="G23" s="36" t="s">
        <v>34</v>
      </c>
      <c r="H23" s="18" t="s">
        <v>34</v>
      </c>
      <c r="I23" s="18" t="s">
        <v>34</v>
      </c>
      <c r="J23" s="18" t="s">
        <v>34</v>
      </c>
      <c r="K23" s="18" t="s">
        <v>34</v>
      </c>
      <c r="L23" s="18" t="s">
        <v>34</v>
      </c>
      <c r="M23" s="18" t="s">
        <v>34</v>
      </c>
      <c r="N23" s="18" t="s">
        <v>34</v>
      </c>
      <c r="O23" s="18" t="s">
        <v>34</v>
      </c>
      <c r="P23" s="18" t="s">
        <v>34</v>
      </c>
      <c r="Q23" s="18" t="s">
        <v>34</v>
      </c>
      <c r="R23" s="18" t="s">
        <v>34</v>
      </c>
      <c r="S23" s="18" t="s">
        <v>34</v>
      </c>
      <c r="T23" s="18" t="s">
        <v>34</v>
      </c>
      <c r="U23" s="18" t="s">
        <v>34</v>
      </c>
      <c r="V23" s="36" t="s">
        <v>34</v>
      </c>
      <c r="W23" s="18" t="s">
        <v>34</v>
      </c>
      <c r="X23" s="18" t="s">
        <v>34</v>
      </c>
      <c r="Y23" s="18" t="s">
        <v>34</v>
      </c>
      <c r="Z23" s="18" t="s">
        <v>34</v>
      </c>
      <c r="AA23" s="18" t="s">
        <v>34</v>
      </c>
      <c r="AB23" s="18" t="s">
        <v>34</v>
      </c>
      <c r="AC23" s="18" t="s">
        <v>34</v>
      </c>
      <c r="AD23" s="18" t="s">
        <v>34</v>
      </c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  <c r="AN23" s="37" t="n"/>
      <c r="AO23" s="37" t="n"/>
      <c r="AP23" s="37" t="n"/>
      <c r="AQ23" s="37" t="n"/>
      <c r="AR23" s="37" t="n"/>
      <c r="AS23" s="37" t="n"/>
      <c r="AT23" s="37" t="n"/>
      <c r="AU23" s="37" t="n"/>
      <c r="AV23" s="37" t="n"/>
      <c r="AW23" s="37" t="n"/>
      <c r="AX23" s="37" t="n"/>
      <c r="AY23" s="37" t="n"/>
      <c r="AZ23" s="37" t="n"/>
      <c r="BA23" s="37" t="n"/>
      <c r="BB23" s="37" t="n"/>
      <c r="BC23" s="37" t="n"/>
      <c r="BD23" s="37" t="n"/>
    </row>
    <row customFormat="true" ht="15" outlineLevel="0" r="24" s="34">
      <c r="A24" s="40" t="s">
        <v>37</v>
      </c>
      <c r="B24" s="41" t="n">
        <f aca="false" ca="false" dt2D="false" dtr="false" t="normal">SUM(B20:B23)</f>
        <v>56.58</v>
      </c>
      <c r="C24" s="41" t="n">
        <f aca="false" ca="false" dt2D="false" dtr="false" t="normal">SUM(C20:C23)</f>
        <v>123</v>
      </c>
      <c r="D24" s="41" t="n">
        <f aca="false" ca="false" dt2D="false" dtr="false" t="normal">SUM(D20:D23)</f>
        <v>134</v>
      </c>
      <c r="E24" s="42" t="n">
        <f aca="false" ca="false" dt2D="false" dtr="false" t="normal">D24/B24</f>
        <v>2.368328031106398</v>
      </c>
      <c r="F24" s="41" t="n">
        <f aca="false" ca="false" dt2D="false" dtr="false" t="normal">SUM(F20:F23)</f>
        <v>10</v>
      </c>
      <c r="G24" s="36" t="s">
        <v>34</v>
      </c>
      <c r="H24" s="41" t="s">
        <v>34</v>
      </c>
      <c r="I24" s="41" t="n">
        <f aca="false" ca="false" dt2D="false" dtr="false" t="normal">SUM(I20:I23)</f>
        <v>0</v>
      </c>
      <c r="J24" s="18" t="s">
        <v>34</v>
      </c>
      <c r="K24" s="18" t="s">
        <v>34</v>
      </c>
      <c r="L24" s="41" t="n">
        <f aca="false" ca="false" dt2D="false" dtr="false" t="normal">SUM(L20:L23)</f>
        <v>6</v>
      </c>
      <c r="M24" s="41" t="n">
        <f aca="false" ca="false" dt2D="false" dtr="false" t="normal">SUM(M20:M23)</f>
        <v>4</v>
      </c>
      <c r="N24" s="41" t="n">
        <f aca="false" ca="false" dt2D="false" dtr="false" t="normal">SUM(N20:N23)</f>
        <v>10</v>
      </c>
      <c r="O24" s="41" t="n">
        <f aca="false" ca="false" dt2D="false" dtr="false" t="normal">SUM(O20:O23)</f>
        <v>0</v>
      </c>
      <c r="P24" s="18" t="s">
        <v>34</v>
      </c>
      <c r="Q24" s="18" t="s">
        <v>34</v>
      </c>
      <c r="R24" s="41" t="n">
        <f aca="false" ca="false" dt2D="false" dtr="false" t="normal">SUM(R20:R23)</f>
        <v>6</v>
      </c>
      <c r="S24" s="41" t="n">
        <f aca="false" ca="false" dt2D="false" dtr="false" t="normal">SUM(S20:S23)</f>
        <v>4</v>
      </c>
      <c r="T24" s="18" t="s">
        <v>34</v>
      </c>
      <c r="U24" s="41" t="n">
        <f aca="false" ca="false" dt2D="false" dtr="false" t="normal">SUM(U20:U23)</f>
        <v>11</v>
      </c>
      <c r="V24" s="36" t="s">
        <v>34</v>
      </c>
      <c r="W24" s="41" t="n">
        <f aca="false" ca="false" dt2D="false" dtr="false" t="normal">SUM(W20:W23)</f>
        <v>11</v>
      </c>
      <c r="X24" s="18" t="s">
        <v>34</v>
      </c>
      <c r="Y24" s="18" t="s">
        <v>34</v>
      </c>
      <c r="Z24" s="41" t="n">
        <f aca="false" ca="false" dt2D="false" dtr="false" t="normal">SUM(Z20:Z23)</f>
        <v>0</v>
      </c>
      <c r="AA24" s="18" t="s">
        <v>34</v>
      </c>
      <c r="AB24" s="18" t="s">
        <v>34</v>
      </c>
      <c r="AC24" s="41" t="n">
        <f aca="false" ca="false" dt2D="false" dtr="false" t="normal">SUM(AC20:AC23)</f>
        <v>6</v>
      </c>
      <c r="AD24" s="41" t="n">
        <f aca="false" ca="false" dt2D="false" dtr="false" t="normal">SUM(AD20:AD23)</f>
        <v>5</v>
      </c>
      <c r="AE24" s="37" t="n"/>
      <c r="AF24" s="37" t="n"/>
      <c r="AG24" s="37" t="n"/>
      <c r="AH24" s="37" t="n"/>
      <c r="AI24" s="37" t="n"/>
      <c r="AJ24" s="37" t="n"/>
      <c r="AK24" s="37" t="n"/>
      <c r="AL24" s="37" t="n"/>
      <c r="AM24" s="37" t="n"/>
      <c r="AN24" s="37" t="n"/>
      <c r="AO24" s="37" t="n"/>
      <c r="AP24" s="37" t="n"/>
      <c r="AQ24" s="37" t="n"/>
      <c r="AR24" s="37" t="n"/>
      <c r="AS24" s="37" t="n"/>
      <c r="AT24" s="37" t="n"/>
      <c r="AU24" s="37" t="n"/>
      <c r="AV24" s="37" t="n"/>
      <c r="AW24" s="37" t="n"/>
      <c r="AX24" s="37" t="n"/>
      <c r="AY24" s="37" t="n"/>
      <c r="AZ24" s="37" t="n"/>
      <c r="BA24" s="37" t="n"/>
      <c r="BB24" s="37" t="n"/>
      <c r="BC24" s="37" t="n"/>
      <c r="BD24" s="37" t="n"/>
    </row>
    <row customFormat="true" ht="15" outlineLevel="0" r="25" s="49">
      <c r="A25" s="44" t="s">
        <v>43</v>
      </c>
      <c r="B25" s="18" t="n"/>
      <c r="C25" s="18" t="n"/>
      <c r="D25" s="18" t="n"/>
      <c r="E25" s="39" t="n"/>
      <c r="F25" s="18" t="n"/>
      <c r="G25" s="36" t="n"/>
      <c r="H25" s="18" t="n"/>
      <c r="I25" s="18" t="n"/>
      <c r="J25" s="18" t="n"/>
      <c r="K25" s="18" t="n"/>
      <c r="L25" s="18" t="n"/>
      <c r="M25" s="18" t="n"/>
      <c r="N25" s="18" t="n"/>
      <c r="O25" s="18" t="n"/>
      <c r="P25" s="18" t="n"/>
      <c r="Q25" s="18" t="n"/>
      <c r="R25" s="18" t="n"/>
      <c r="S25" s="18" t="n"/>
      <c r="T25" s="18" t="n"/>
      <c r="U25" s="18" t="n"/>
      <c r="V25" s="36" t="n"/>
      <c r="W25" s="18" t="n"/>
      <c r="X25" s="36" t="n"/>
      <c r="Y25" s="18" t="n"/>
      <c r="Z25" s="18" t="n"/>
      <c r="AA25" s="18" t="n"/>
      <c r="AB25" s="18" t="n"/>
      <c r="AC25" s="18" t="n"/>
      <c r="AD25" s="18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  <c r="AN25" s="37" t="n"/>
      <c r="AO25" s="37" t="n"/>
      <c r="AP25" s="37" t="n"/>
      <c r="AQ25" s="37" t="n"/>
      <c r="AR25" s="37" t="n"/>
      <c r="AS25" s="37" t="n"/>
      <c r="AT25" s="37" t="n"/>
      <c r="AU25" s="37" t="n"/>
      <c r="AV25" s="37" t="n"/>
      <c r="AW25" s="37" t="n"/>
      <c r="AX25" s="37" t="n"/>
      <c r="AY25" s="37" t="n"/>
      <c r="AZ25" s="37" t="n"/>
      <c r="BA25" s="37" t="n"/>
      <c r="BB25" s="37" t="n"/>
      <c r="BC25" s="37" t="n"/>
      <c r="BD25" s="37" t="n"/>
    </row>
    <row customFormat="true" ht="15" outlineLevel="0" r="26" s="34">
      <c r="A26" s="46" t="s">
        <v>44</v>
      </c>
      <c r="B26" s="18" t="n">
        <v>24.05</v>
      </c>
      <c r="C26" s="18" t="n">
        <v>92</v>
      </c>
      <c r="D26" s="18" t="n">
        <v>79</v>
      </c>
      <c r="E26" s="39" t="n">
        <f aca="false" ca="false" dt2D="false" dtr="false" t="normal">D26/B26</f>
        <v>3.284823284823285</v>
      </c>
      <c r="F26" s="18" t="n">
        <v>11</v>
      </c>
      <c r="G26" s="36" t="n">
        <v>10</v>
      </c>
      <c r="H26" s="18" t="s">
        <v>34</v>
      </c>
      <c r="I26" s="18" t="s">
        <v>34</v>
      </c>
      <c r="J26" s="18" t="s">
        <v>34</v>
      </c>
      <c r="K26" s="18" t="s">
        <v>34</v>
      </c>
      <c r="L26" s="18" t="n">
        <v>6</v>
      </c>
      <c r="M26" s="18" t="n">
        <v>5</v>
      </c>
      <c r="N26" s="18" t="n">
        <v>10</v>
      </c>
      <c r="O26" s="18" t="s">
        <v>34</v>
      </c>
      <c r="P26" s="18" t="s">
        <v>34</v>
      </c>
      <c r="Q26" s="18" t="s">
        <v>34</v>
      </c>
      <c r="R26" s="18" t="n">
        <v>5</v>
      </c>
      <c r="S26" s="18" t="n">
        <v>5</v>
      </c>
      <c r="T26" s="36" t="n">
        <v>91</v>
      </c>
      <c r="U26" s="18" t="n">
        <v>9</v>
      </c>
      <c r="V26" s="36" t="n">
        <v>12</v>
      </c>
      <c r="W26" s="18" t="n">
        <v>9</v>
      </c>
      <c r="X26" s="36" t="n"/>
      <c r="Y26" s="18" t="s">
        <v>34</v>
      </c>
      <c r="Z26" s="18" t="s">
        <v>34</v>
      </c>
      <c r="AA26" s="18" t="s">
        <v>34</v>
      </c>
      <c r="AB26" s="18" t="s">
        <v>34</v>
      </c>
      <c r="AC26" s="18" t="n">
        <v>6</v>
      </c>
      <c r="AD26" s="18" t="n">
        <v>3</v>
      </c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  <c r="AN26" s="37" t="n"/>
      <c r="AO26" s="37" t="n"/>
      <c r="AP26" s="37" t="n"/>
      <c r="AQ26" s="37" t="n"/>
      <c r="AR26" s="37" t="n"/>
      <c r="AS26" s="37" t="n"/>
      <c r="AT26" s="37" t="n"/>
      <c r="AU26" s="37" t="n"/>
      <c r="AV26" s="37" t="n"/>
      <c r="AW26" s="37" t="n"/>
      <c r="AX26" s="37" t="n"/>
      <c r="AY26" s="37" t="n"/>
      <c r="AZ26" s="37" t="n"/>
      <c r="BA26" s="37" t="n"/>
      <c r="BB26" s="37" t="n"/>
      <c r="BC26" s="37" t="n"/>
      <c r="BD26" s="37" t="n"/>
    </row>
    <row customFormat="true" customHeight="true" ht="13.5" outlineLevel="0" r="27" s="34">
      <c r="A27" s="46" t="s">
        <v>45</v>
      </c>
      <c r="B27" s="18" t="n">
        <v>40.51</v>
      </c>
      <c r="C27" s="18" t="n">
        <v>56</v>
      </c>
      <c r="D27" s="18" t="n">
        <v>77</v>
      </c>
      <c r="E27" s="39" t="n">
        <f aca="false" ca="false" dt2D="false" dtr="false" t="normal">D27/B27</f>
        <v>1.9007652431498396</v>
      </c>
      <c r="F27" s="18" t="n">
        <v>4</v>
      </c>
      <c r="G27" s="36" t="n">
        <v>7.2</v>
      </c>
      <c r="H27" s="18" t="s">
        <v>34</v>
      </c>
      <c r="I27" s="18" t="s">
        <v>34</v>
      </c>
      <c r="J27" s="18" t="s">
        <v>34</v>
      </c>
      <c r="K27" s="18" t="s">
        <v>34</v>
      </c>
      <c r="L27" s="18" t="n">
        <v>2</v>
      </c>
      <c r="M27" s="18" t="n">
        <v>2</v>
      </c>
      <c r="N27" s="18" t="n">
        <v>2</v>
      </c>
      <c r="O27" s="18" t="s">
        <v>34</v>
      </c>
      <c r="P27" s="18" t="s">
        <v>34</v>
      </c>
      <c r="Q27" s="18" t="s">
        <v>34</v>
      </c>
      <c r="R27" s="18" t="s">
        <v>34</v>
      </c>
      <c r="S27" s="18" t="n">
        <v>2</v>
      </c>
      <c r="T27" s="36" t="n">
        <v>50</v>
      </c>
      <c r="U27" s="18" t="n">
        <v>6</v>
      </c>
      <c r="V27" s="36" t="n">
        <v>8</v>
      </c>
      <c r="W27" s="18" t="n">
        <v>5</v>
      </c>
      <c r="X27" s="36" t="n">
        <v>6.5</v>
      </c>
      <c r="Y27" s="18" t="s">
        <v>34</v>
      </c>
      <c r="Z27" s="18" t="s">
        <v>34</v>
      </c>
      <c r="AA27" s="18" t="s">
        <v>34</v>
      </c>
      <c r="AB27" s="18" t="s">
        <v>34</v>
      </c>
      <c r="AC27" s="18" t="n">
        <v>3</v>
      </c>
      <c r="AD27" s="18" t="n">
        <v>2</v>
      </c>
      <c r="AE27" s="37" t="n"/>
      <c r="AF27" s="37" t="n"/>
      <c r="AG27" s="37" t="n"/>
      <c r="AH27" s="37" t="n"/>
      <c r="AI27" s="37" t="n"/>
      <c r="AJ27" s="37" t="n"/>
      <c r="AK27" s="37" t="n"/>
      <c r="AL27" s="37" t="n"/>
      <c r="AM27" s="37" t="n"/>
      <c r="AN27" s="37" t="n"/>
      <c r="AO27" s="37" t="n"/>
      <c r="AP27" s="37" t="n"/>
      <c r="AQ27" s="37" t="n"/>
      <c r="AR27" s="37" t="n"/>
      <c r="AS27" s="37" t="n"/>
      <c r="AT27" s="37" t="n"/>
      <c r="AU27" s="37" t="n"/>
      <c r="AV27" s="37" t="n"/>
      <c r="AW27" s="37" t="n"/>
      <c r="AX27" s="37" t="n"/>
      <c r="AY27" s="37" t="n"/>
      <c r="AZ27" s="37" t="n"/>
      <c r="BA27" s="37" t="n"/>
      <c r="BB27" s="37" t="n"/>
      <c r="BC27" s="37" t="n"/>
      <c r="BD27" s="37" t="n"/>
    </row>
    <row customFormat="true" customHeight="true" ht="13.5" outlineLevel="0" r="28" s="34">
      <c r="A28" s="46" t="s">
        <v>46</v>
      </c>
      <c r="B28" s="18" t="n">
        <v>30.24</v>
      </c>
      <c r="C28" s="18" t="n">
        <v>61</v>
      </c>
      <c r="D28" s="18" t="n">
        <v>49</v>
      </c>
      <c r="E28" s="39" t="n">
        <f aca="false" ca="false" dt2D="false" dtr="false" t="normal">D28/B28</f>
        <v>1.6203703703703705</v>
      </c>
      <c r="F28" s="18" t="n">
        <v>4</v>
      </c>
      <c r="G28" s="36" t="n">
        <v>6.6</v>
      </c>
      <c r="H28" s="18" t="s">
        <v>34</v>
      </c>
      <c r="I28" s="18" t="s">
        <v>34</v>
      </c>
      <c r="J28" s="18" t="s">
        <v>34</v>
      </c>
      <c r="K28" s="18" t="s">
        <v>34</v>
      </c>
      <c r="L28" s="18" t="n">
        <v>2</v>
      </c>
      <c r="M28" s="18" t="n">
        <v>2</v>
      </c>
      <c r="N28" s="18" t="n">
        <v>2</v>
      </c>
      <c r="O28" s="18" t="s">
        <v>34</v>
      </c>
      <c r="P28" s="18" t="s">
        <v>34</v>
      </c>
      <c r="Q28" s="18" t="s">
        <v>34</v>
      </c>
      <c r="R28" s="18" t="n">
        <v>1</v>
      </c>
      <c r="S28" s="18" t="n">
        <v>1</v>
      </c>
      <c r="T28" s="36" t="n">
        <v>50</v>
      </c>
      <c r="U28" s="18" t="n">
        <v>3</v>
      </c>
      <c r="V28" s="36" t="n">
        <v>8</v>
      </c>
      <c r="W28" s="18" t="n">
        <v>3</v>
      </c>
      <c r="X28" s="36" t="n">
        <v>6.2</v>
      </c>
      <c r="Y28" s="18" t="s">
        <v>34</v>
      </c>
      <c r="Z28" s="18" t="s">
        <v>34</v>
      </c>
      <c r="AA28" s="18" t="s">
        <v>34</v>
      </c>
      <c r="AB28" s="18" t="s">
        <v>34</v>
      </c>
      <c r="AC28" s="18" t="n">
        <v>2</v>
      </c>
      <c r="AD28" s="18" t="n">
        <v>1</v>
      </c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  <c r="AN28" s="37" t="n"/>
      <c r="AO28" s="37" t="n"/>
      <c r="AP28" s="37" t="n"/>
      <c r="AQ28" s="37" t="n"/>
      <c r="AR28" s="37" t="n"/>
      <c r="AS28" s="37" t="n"/>
      <c r="AT28" s="37" t="n"/>
      <c r="AU28" s="37" t="n"/>
      <c r="AV28" s="37" t="n"/>
      <c r="AW28" s="37" t="n"/>
      <c r="AX28" s="37" t="n"/>
      <c r="AY28" s="37" t="n"/>
      <c r="AZ28" s="37" t="n"/>
      <c r="BA28" s="37" t="n"/>
      <c r="BB28" s="37" t="n"/>
      <c r="BC28" s="37" t="n"/>
      <c r="BD28" s="37" t="n"/>
    </row>
    <row customFormat="true" customHeight="true" ht="12" outlineLevel="0" r="29" s="50">
      <c r="A29" s="38" t="s">
        <v>47</v>
      </c>
      <c r="B29" s="18" t="n">
        <v>60.72</v>
      </c>
      <c r="C29" s="18" t="n">
        <v>64</v>
      </c>
      <c r="D29" s="18" t="n">
        <v>67</v>
      </c>
      <c r="E29" s="39" t="n">
        <f aca="false" ca="false" dt2D="false" dtr="false" t="normal">D29/B29</f>
        <v>1.103425559947299</v>
      </c>
      <c r="F29" s="18" t="n">
        <v>3</v>
      </c>
      <c r="G29" s="36" t="n">
        <f aca="false" ca="false" dt2D="false" dtr="false" t="normal">F29/C29*100</f>
        <v>4.6875</v>
      </c>
      <c r="H29" s="18" t="s">
        <v>34</v>
      </c>
      <c r="I29" s="18" t="s">
        <v>34</v>
      </c>
      <c r="J29" s="18" t="s">
        <v>34</v>
      </c>
      <c r="K29" s="18" t="s">
        <v>34</v>
      </c>
      <c r="L29" s="18" t="n">
        <v>2</v>
      </c>
      <c r="M29" s="18" t="n">
        <v>1</v>
      </c>
      <c r="N29" s="18" t="n">
        <v>3</v>
      </c>
      <c r="O29" s="18" t="s">
        <v>34</v>
      </c>
      <c r="P29" s="18" t="s">
        <v>34</v>
      </c>
      <c r="Q29" s="18" t="s">
        <v>34</v>
      </c>
      <c r="R29" s="18" t="n">
        <v>2</v>
      </c>
      <c r="S29" s="18" t="n">
        <v>1</v>
      </c>
      <c r="T29" s="36" t="n">
        <v>100</v>
      </c>
      <c r="U29" s="18" t="n">
        <v>5</v>
      </c>
      <c r="V29" s="36" t="n">
        <v>8</v>
      </c>
      <c r="W29" s="18" t="n">
        <v>3</v>
      </c>
      <c r="X29" s="36" t="n">
        <v>4.5</v>
      </c>
      <c r="Y29" s="18" t="s">
        <v>34</v>
      </c>
      <c r="Z29" s="18" t="s">
        <v>34</v>
      </c>
      <c r="AA29" s="18" t="s">
        <v>34</v>
      </c>
      <c r="AB29" s="18" t="s">
        <v>34</v>
      </c>
      <c r="AC29" s="18" t="n">
        <v>2</v>
      </c>
      <c r="AD29" s="18" t="n">
        <v>1</v>
      </c>
      <c r="AE29" s="51" t="n"/>
      <c r="AF29" s="51" t="n"/>
      <c r="AG29" s="51" t="n"/>
      <c r="AH29" s="51" t="n"/>
      <c r="AI29" s="51" t="n"/>
      <c r="AJ29" s="51" t="n"/>
      <c r="AK29" s="51" t="n"/>
      <c r="AL29" s="51" t="n"/>
      <c r="AM29" s="51" t="n"/>
      <c r="AN29" s="51" t="n"/>
      <c r="AO29" s="51" t="n"/>
      <c r="AP29" s="51" t="n"/>
      <c r="AQ29" s="51" t="n"/>
      <c r="AR29" s="51" t="n"/>
      <c r="AS29" s="51" t="n"/>
      <c r="AT29" s="51" t="n"/>
      <c r="AU29" s="51" t="n"/>
      <c r="AV29" s="51" t="n"/>
      <c r="AW29" s="51" t="n"/>
      <c r="AX29" s="51" t="n"/>
      <c r="AY29" s="51" t="n"/>
      <c r="AZ29" s="51" t="n"/>
      <c r="BA29" s="51" t="n"/>
      <c r="BB29" s="51" t="n"/>
      <c r="BC29" s="51" t="n"/>
      <c r="BD29" s="51" t="n"/>
    </row>
    <row customFormat="true" ht="15" outlineLevel="0" r="30" s="34">
      <c r="A30" s="40" t="s">
        <v>37</v>
      </c>
      <c r="B30" s="41" t="n">
        <f aca="false" ca="false" dt2D="false" dtr="false" t="normal">SUM(B26:B29)</f>
        <v>155.51999999999998</v>
      </c>
      <c r="C30" s="41" t="n">
        <f aca="false" ca="false" dt2D="false" dtr="false" t="normal">SUM(C26:C29)</f>
        <v>273</v>
      </c>
      <c r="D30" s="41" t="n">
        <f aca="false" ca="false" dt2D="false" dtr="false" t="normal">SUM(D26:D29)</f>
        <v>272</v>
      </c>
      <c r="E30" s="42" t="n">
        <f aca="false" ca="false" dt2D="false" dtr="false" t="normal">D30/B30</f>
        <v>1.748971193415638</v>
      </c>
      <c r="F30" s="41" t="n">
        <f aca="false" ca="false" dt2D="false" dtr="false" t="normal">SUM(F26:F29)</f>
        <v>22</v>
      </c>
      <c r="G30" s="36" t="s">
        <v>34</v>
      </c>
      <c r="H30" s="18" t="s">
        <v>34</v>
      </c>
      <c r="I30" s="41" t="n">
        <f aca="false" ca="false" dt2D="false" dtr="false" t="normal">SUM(I26:I29)</f>
        <v>0</v>
      </c>
      <c r="J30" s="18" t="s">
        <v>34</v>
      </c>
      <c r="K30" s="18" t="s">
        <v>34</v>
      </c>
      <c r="L30" s="41" t="n">
        <f aca="false" ca="false" dt2D="false" dtr="false" t="normal">SUM(L26:L29)</f>
        <v>12</v>
      </c>
      <c r="M30" s="41" t="n">
        <f aca="false" ca="false" dt2D="false" dtr="false" t="normal">SUM(M26:M29)</f>
        <v>10</v>
      </c>
      <c r="N30" s="41" t="n">
        <f aca="false" ca="false" dt2D="false" dtr="false" t="normal">SUM(N26:N29)</f>
        <v>17</v>
      </c>
      <c r="O30" s="41" t="n">
        <f aca="false" ca="false" dt2D="false" dtr="false" t="normal">SUM(O26:O29)</f>
        <v>0</v>
      </c>
      <c r="P30" s="18" t="s">
        <v>34</v>
      </c>
      <c r="Q30" s="18" t="s">
        <v>34</v>
      </c>
      <c r="R30" s="41" t="n">
        <f aca="false" ca="false" dt2D="false" dtr="false" t="normal">SUM(R26:R29)</f>
        <v>8</v>
      </c>
      <c r="S30" s="41" t="n">
        <f aca="false" ca="false" dt2D="false" dtr="false" t="normal">SUM(S26:S29)</f>
        <v>9</v>
      </c>
      <c r="T30" s="36" t="s">
        <v>34</v>
      </c>
      <c r="U30" s="41" t="n">
        <f aca="false" ca="false" dt2D="false" dtr="false" t="normal">SUM(U26:U29)</f>
        <v>23</v>
      </c>
      <c r="V30" s="36" t="s">
        <v>34</v>
      </c>
      <c r="W30" s="41" t="n">
        <f aca="false" ca="false" dt2D="false" dtr="false" t="normal">SUM(W26:W29)</f>
        <v>20</v>
      </c>
      <c r="X30" s="52" t="s">
        <v>34</v>
      </c>
      <c r="Y30" s="18" t="s">
        <v>34</v>
      </c>
      <c r="Z30" s="41" t="n">
        <f aca="false" ca="false" dt2D="false" dtr="false" t="normal">SUM(Z26:Z29)</f>
        <v>0</v>
      </c>
      <c r="AA30" s="18" t="s">
        <v>34</v>
      </c>
      <c r="AB30" s="18" t="s">
        <v>34</v>
      </c>
      <c r="AC30" s="41" t="n">
        <f aca="false" ca="false" dt2D="false" dtr="false" t="normal">SUM(AC26:AC29)</f>
        <v>13</v>
      </c>
      <c r="AD30" s="41" t="n">
        <f aca="false" ca="false" dt2D="false" dtr="false" t="normal">SUM(AD26:AD29)</f>
        <v>7</v>
      </c>
      <c r="AE30" s="37" t="n"/>
      <c r="AF30" s="37" t="n"/>
      <c r="AG30" s="37" t="n"/>
      <c r="AH30" s="37" t="n"/>
      <c r="AI30" s="37" t="n"/>
      <c r="AJ30" s="37" t="n"/>
      <c r="AK30" s="37" t="n"/>
      <c r="AL30" s="37" t="n"/>
      <c r="AM30" s="37" t="n"/>
      <c r="AN30" s="37" t="n"/>
      <c r="AO30" s="37" t="n"/>
      <c r="AP30" s="37" t="n"/>
      <c r="AQ30" s="37" t="n"/>
      <c r="AR30" s="37" t="n"/>
      <c r="AS30" s="37" t="n"/>
      <c r="AT30" s="37" t="n"/>
      <c r="AU30" s="37" t="n"/>
      <c r="AV30" s="37" t="n"/>
      <c r="AW30" s="37" t="n"/>
      <c r="AX30" s="37" t="n"/>
      <c r="AY30" s="37" t="n"/>
      <c r="AZ30" s="37" t="n"/>
      <c r="BA30" s="37" t="n"/>
      <c r="BB30" s="37" t="n"/>
      <c r="BC30" s="37" t="n"/>
      <c r="BD30" s="37" t="n"/>
    </row>
    <row customFormat="true" ht="15" outlineLevel="0" r="31" s="49">
      <c r="A31" s="44" t="s">
        <v>48</v>
      </c>
      <c r="B31" s="18" t="n"/>
      <c r="C31" s="18" t="n"/>
      <c r="D31" s="18" t="n"/>
      <c r="E31" s="39" t="n"/>
      <c r="F31" s="18" t="n"/>
      <c r="G31" s="36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36" t="n"/>
      <c r="U31" s="18" t="n"/>
      <c r="V31" s="36" t="n"/>
      <c r="W31" s="18" t="n"/>
      <c r="X31" s="36" t="n"/>
      <c r="Y31" s="18" t="n"/>
      <c r="Z31" s="18" t="n"/>
      <c r="AA31" s="18" t="n"/>
      <c r="AB31" s="18" t="n"/>
      <c r="AC31" s="18" t="n"/>
      <c r="AD31" s="18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  <c r="AN31" s="37" t="n"/>
      <c r="AO31" s="37" t="n"/>
      <c r="AP31" s="37" t="n"/>
      <c r="AQ31" s="37" t="n"/>
      <c r="AR31" s="37" t="n"/>
      <c r="AS31" s="37" t="n"/>
      <c r="AT31" s="37" t="n"/>
      <c r="AU31" s="37" t="n"/>
      <c r="AV31" s="37" t="n"/>
      <c r="AW31" s="37" t="n"/>
      <c r="AX31" s="37" t="n"/>
      <c r="AY31" s="37" t="n"/>
      <c r="AZ31" s="37" t="n"/>
      <c r="BA31" s="37" t="n"/>
      <c r="BB31" s="37" t="n"/>
      <c r="BC31" s="37" t="n"/>
      <c r="BD31" s="37" t="n"/>
    </row>
    <row customFormat="true" ht="15" outlineLevel="0" r="32" s="34">
      <c r="A32" s="46" t="s">
        <v>49</v>
      </c>
      <c r="B32" s="18" t="n">
        <v>9.76</v>
      </c>
      <c r="C32" s="18" t="n">
        <v>100</v>
      </c>
      <c r="D32" s="18" t="n">
        <v>105</v>
      </c>
      <c r="E32" s="39" t="n">
        <f aca="false" ca="false" dt2D="false" dtr="false" t="normal">D32/B32</f>
        <v>10.758196721311476</v>
      </c>
      <c r="F32" s="18" t="n">
        <v>18</v>
      </c>
      <c r="G32" s="36" t="n">
        <f aca="false" ca="false" dt2D="false" dtr="false" t="normal">F32/C32*100</f>
        <v>18</v>
      </c>
      <c r="H32" s="18" t="s">
        <v>34</v>
      </c>
      <c r="I32" s="18" t="n">
        <v>2</v>
      </c>
      <c r="J32" s="18" t="s">
        <v>34</v>
      </c>
      <c r="K32" s="18" t="s">
        <v>34</v>
      </c>
      <c r="L32" s="18" t="n">
        <v>10</v>
      </c>
      <c r="M32" s="18" t="n">
        <v>6</v>
      </c>
      <c r="N32" s="18" t="n">
        <v>12</v>
      </c>
      <c r="O32" s="18" t="n"/>
      <c r="P32" s="18" t="s">
        <v>34</v>
      </c>
      <c r="Q32" s="18" t="s">
        <v>34</v>
      </c>
      <c r="R32" s="18" t="n">
        <v>8</v>
      </c>
      <c r="S32" s="18" t="n">
        <v>4</v>
      </c>
      <c r="T32" s="36" t="n">
        <v>67</v>
      </c>
      <c r="U32" s="18" t="n">
        <v>18</v>
      </c>
      <c r="V32" s="36" t="n">
        <v>18</v>
      </c>
      <c r="W32" s="18" t="n">
        <v>18</v>
      </c>
      <c r="X32" s="36" t="n">
        <v>17.2</v>
      </c>
      <c r="Y32" s="18" t="s">
        <v>34</v>
      </c>
      <c r="Z32" s="18" t="n">
        <v>2</v>
      </c>
      <c r="AA32" s="18" t="s">
        <v>34</v>
      </c>
      <c r="AB32" s="18" t="s">
        <v>34</v>
      </c>
      <c r="AC32" s="18" t="n">
        <v>10</v>
      </c>
      <c r="AD32" s="18" t="n">
        <v>6</v>
      </c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  <c r="AN32" s="37" t="n"/>
      <c r="AO32" s="37" t="n"/>
      <c r="AP32" s="37" t="n"/>
      <c r="AQ32" s="37" t="n"/>
      <c r="AR32" s="37" t="n"/>
      <c r="AS32" s="37" t="n"/>
      <c r="AT32" s="37" t="n"/>
      <c r="AU32" s="37" t="n"/>
      <c r="AV32" s="37" t="n"/>
      <c r="AW32" s="37" t="n"/>
      <c r="AX32" s="37" t="n"/>
      <c r="AY32" s="37" t="n"/>
      <c r="AZ32" s="37" t="n"/>
      <c r="BA32" s="37" t="n"/>
      <c r="BB32" s="37" t="n"/>
      <c r="BC32" s="37" t="n"/>
      <c r="BD32" s="37" t="n"/>
    </row>
    <row customFormat="true" ht="15" outlineLevel="0" r="33" s="45">
      <c r="A33" s="46" t="s">
        <v>50</v>
      </c>
      <c r="B33" s="18" t="n">
        <v>46.92</v>
      </c>
      <c r="C33" s="18" t="n">
        <v>23</v>
      </c>
      <c r="D33" s="18" t="n">
        <v>31</v>
      </c>
      <c r="E33" s="39" t="n">
        <f aca="false" ca="false" dt2D="false" dtr="false" t="normal">D33/B33</f>
        <v>0.6606990622335891</v>
      </c>
      <c r="F33" s="18" t="n">
        <v>1</v>
      </c>
      <c r="G33" s="18" t="n">
        <v>4.4</v>
      </c>
      <c r="H33" s="18" t="s">
        <v>34</v>
      </c>
      <c r="I33" s="18" t="s">
        <v>34</v>
      </c>
      <c r="J33" s="18" t="s">
        <v>34</v>
      </c>
      <c r="K33" s="18" t="s">
        <v>34</v>
      </c>
      <c r="L33" s="18" t="s">
        <v>34</v>
      </c>
      <c r="M33" s="18" t="n">
        <v>1</v>
      </c>
      <c r="N33" s="18" t="n">
        <v>1</v>
      </c>
      <c r="O33" s="18" t="s">
        <v>34</v>
      </c>
      <c r="P33" s="18" t="s">
        <v>34</v>
      </c>
      <c r="Q33" s="18" t="s">
        <v>34</v>
      </c>
      <c r="R33" s="18" t="s">
        <v>34</v>
      </c>
      <c r="S33" s="18" t="n">
        <v>1</v>
      </c>
      <c r="T33" s="18" t="n">
        <v>100</v>
      </c>
      <c r="U33" s="18" t="n">
        <v>1</v>
      </c>
      <c r="V33" s="36" t="n">
        <v>5</v>
      </c>
      <c r="W33" s="18" t="n">
        <v>1</v>
      </c>
      <c r="X33" s="36" t="n">
        <v>3.3</v>
      </c>
      <c r="Y33" s="18" t="s">
        <v>34</v>
      </c>
      <c r="Z33" s="18" t="n"/>
      <c r="AA33" s="18" t="s">
        <v>34</v>
      </c>
      <c r="AB33" s="18" t="s">
        <v>34</v>
      </c>
      <c r="AC33" s="18" t="s">
        <v>34</v>
      </c>
      <c r="AD33" s="18" t="n">
        <v>1</v>
      </c>
      <c r="AE33" s="47" t="n"/>
      <c r="AF33" s="47" t="n"/>
      <c r="AG33" s="47" t="n"/>
      <c r="AH33" s="47" t="n"/>
      <c r="AI33" s="47" t="n"/>
      <c r="AJ33" s="47" t="n"/>
      <c r="AK33" s="47" t="n"/>
      <c r="AL33" s="47" t="n"/>
      <c r="AM33" s="47" t="n"/>
      <c r="AN33" s="47" t="n"/>
      <c r="AO33" s="47" t="n"/>
      <c r="AP33" s="47" t="n"/>
      <c r="AQ33" s="47" t="n"/>
      <c r="AR33" s="47" t="n"/>
      <c r="AS33" s="47" t="n"/>
      <c r="AT33" s="47" t="n"/>
      <c r="AU33" s="47" t="n"/>
      <c r="AV33" s="47" t="n"/>
      <c r="AW33" s="47" t="n"/>
      <c r="AX33" s="47" t="n"/>
      <c r="AY33" s="47" t="n"/>
      <c r="AZ33" s="47" t="n"/>
      <c r="BA33" s="47" t="n"/>
      <c r="BB33" s="47" t="n"/>
      <c r="BC33" s="47" t="n"/>
      <c r="BD33" s="47" t="n"/>
    </row>
    <row customFormat="true" ht="15" outlineLevel="0" r="34" s="34">
      <c r="A34" s="40" t="s">
        <v>37</v>
      </c>
      <c r="B34" s="41" t="n">
        <f aca="false" ca="false" dt2D="false" dtr="false" t="normal">SUM(B32:B33)</f>
        <v>56.68</v>
      </c>
      <c r="C34" s="41" t="n">
        <f aca="false" ca="false" dt2D="false" dtr="false" t="normal">SUM(C32:C33)</f>
        <v>123</v>
      </c>
      <c r="D34" s="41" t="n">
        <f aca="false" ca="false" dt2D="false" dtr="false" t="normal">SUM(D32:D33)</f>
        <v>136</v>
      </c>
      <c r="E34" s="42" t="n">
        <f aca="false" ca="false" dt2D="false" dtr="false" t="normal">D34/B34</f>
        <v>2.399435426958363</v>
      </c>
      <c r="F34" s="41" t="n">
        <f aca="false" ca="false" dt2D="false" dtr="false" t="normal">SUM(F32:F33)</f>
        <v>19</v>
      </c>
      <c r="G34" s="36" t="s">
        <v>34</v>
      </c>
      <c r="H34" s="41" t="s">
        <v>34</v>
      </c>
      <c r="I34" s="41" t="n">
        <f aca="false" ca="false" dt2D="false" dtr="false" t="normal">SUM(I32:I33)</f>
        <v>2</v>
      </c>
      <c r="J34" s="18" t="s">
        <v>34</v>
      </c>
      <c r="K34" s="18" t="s">
        <v>34</v>
      </c>
      <c r="L34" s="41" t="n">
        <f aca="false" ca="false" dt2D="false" dtr="false" t="normal">SUM(L32:L33)</f>
        <v>10</v>
      </c>
      <c r="M34" s="41" t="n">
        <f aca="false" ca="false" dt2D="false" dtr="false" t="normal">SUM(M32:M33)</f>
        <v>7</v>
      </c>
      <c r="N34" s="41" t="n">
        <f aca="false" ca="false" dt2D="false" dtr="false" t="normal">SUM(N32:N33)</f>
        <v>13</v>
      </c>
      <c r="O34" s="41" t="n">
        <f aca="false" ca="false" dt2D="false" dtr="false" t="normal">SUM(O32:O33)</f>
        <v>0</v>
      </c>
      <c r="P34" s="18" t="s">
        <v>34</v>
      </c>
      <c r="Q34" s="18" t="s">
        <v>34</v>
      </c>
      <c r="R34" s="41" t="n">
        <f aca="false" ca="false" dt2D="false" dtr="false" t="normal">SUM(R32:R33)</f>
        <v>8</v>
      </c>
      <c r="S34" s="41" t="n">
        <f aca="false" ca="false" dt2D="false" dtr="false" t="normal">SUM(S32:S33)</f>
        <v>5</v>
      </c>
      <c r="T34" s="36" t="s">
        <v>34</v>
      </c>
      <c r="U34" s="41" t="n">
        <f aca="false" ca="false" dt2D="false" dtr="false" t="normal">SUM(U32:U33)</f>
        <v>19</v>
      </c>
      <c r="V34" s="36" t="s">
        <v>34</v>
      </c>
      <c r="W34" s="41" t="n">
        <f aca="false" ca="false" dt2D="false" dtr="false" t="normal">SUM(W32:W33)</f>
        <v>19</v>
      </c>
      <c r="X34" s="52" t="s">
        <v>34</v>
      </c>
      <c r="Y34" s="18" t="s">
        <v>34</v>
      </c>
      <c r="Z34" s="41" t="n">
        <f aca="false" ca="false" dt2D="false" dtr="false" t="normal">SUM(Z32:Z33)</f>
        <v>2</v>
      </c>
      <c r="AA34" s="18" t="s">
        <v>34</v>
      </c>
      <c r="AB34" s="18" t="s">
        <v>34</v>
      </c>
      <c r="AC34" s="41" t="n">
        <f aca="false" ca="false" dt2D="false" dtr="false" t="normal">SUM(AC32:AC33)</f>
        <v>10</v>
      </c>
      <c r="AD34" s="41" t="n">
        <f aca="false" ca="false" dt2D="false" dtr="false" t="normal">SUM(AD32:AD33)</f>
        <v>7</v>
      </c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  <c r="AN34" s="37" t="n"/>
      <c r="AO34" s="37" t="n"/>
      <c r="AP34" s="37" t="n"/>
      <c r="AQ34" s="37" t="n"/>
      <c r="AR34" s="37" t="n"/>
      <c r="AS34" s="37" t="n"/>
      <c r="AT34" s="37" t="n"/>
      <c r="AU34" s="37" t="n"/>
      <c r="AV34" s="37" t="n"/>
      <c r="AW34" s="37" t="n"/>
      <c r="AX34" s="37" t="n"/>
      <c r="AY34" s="37" t="n"/>
      <c r="AZ34" s="37" t="n"/>
      <c r="BA34" s="37" t="n"/>
      <c r="BB34" s="37" t="n"/>
      <c r="BC34" s="37" t="n"/>
      <c r="BD34" s="37" t="n"/>
    </row>
    <row customFormat="true" ht="15" outlineLevel="0" r="35" s="49">
      <c r="A35" s="44" t="s">
        <v>51</v>
      </c>
      <c r="B35" s="18" t="n"/>
      <c r="C35" s="18" t="n"/>
      <c r="D35" s="18" t="n"/>
      <c r="E35" s="39" t="n"/>
      <c r="F35" s="18" t="n"/>
      <c r="G35" s="36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36" t="n"/>
      <c r="U35" s="18" t="n"/>
      <c r="V35" s="36" t="n"/>
      <c r="W35" s="18" t="n"/>
      <c r="X35" s="36" t="n"/>
      <c r="Y35" s="18" t="n"/>
      <c r="Z35" s="18" t="n"/>
      <c r="AA35" s="18" t="n"/>
      <c r="AB35" s="18" t="n"/>
      <c r="AC35" s="18" t="n"/>
      <c r="AD35" s="18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  <c r="AN35" s="37" t="n"/>
      <c r="AO35" s="37" t="n"/>
      <c r="AP35" s="37" t="n"/>
      <c r="AQ35" s="37" t="n"/>
      <c r="AR35" s="37" t="n"/>
      <c r="AS35" s="37" t="n"/>
      <c r="AT35" s="37" t="n"/>
      <c r="AU35" s="37" t="n"/>
      <c r="AV35" s="37" t="n"/>
      <c r="AW35" s="37" t="n"/>
      <c r="AX35" s="37" t="n"/>
      <c r="AY35" s="37" t="n"/>
      <c r="AZ35" s="37" t="n"/>
      <c r="BA35" s="37" t="n"/>
      <c r="BB35" s="37" t="n"/>
      <c r="BC35" s="37" t="n"/>
      <c r="BD35" s="37" t="n"/>
    </row>
    <row customFormat="true" ht="15" outlineLevel="0" r="36" s="45">
      <c r="A36" s="46" t="s">
        <v>52</v>
      </c>
      <c r="B36" s="18" t="n">
        <v>23.53</v>
      </c>
      <c r="C36" s="18" t="n">
        <v>38</v>
      </c>
      <c r="D36" s="18" t="n">
        <v>43</v>
      </c>
      <c r="E36" s="39" t="n">
        <f aca="false" ca="false" dt2D="false" dtr="false" t="normal">D36/B36</f>
        <v>1.8274543136421588</v>
      </c>
      <c r="F36" s="18" t="n">
        <v>3</v>
      </c>
      <c r="G36" s="36" t="n">
        <v>7.9</v>
      </c>
      <c r="H36" s="18" t="s">
        <v>34</v>
      </c>
      <c r="I36" s="18" t="s">
        <v>34</v>
      </c>
      <c r="J36" s="18" t="s">
        <v>34</v>
      </c>
      <c r="K36" s="18" t="s">
        <v>34</v>
      </c>
      <c r="L36" s="18" t="n">
        <v>2</v>
      </c>
      <c r="M36" s="18" t="n">
        <v>1</v>
      </c>
      <c r="N36" s="18" t="n">
        <v>3</v>
      </c>
      <c r="O36" s="18" t="n"/>
      <c r="P36" s="18" t="s">
        <v>34</v>
      </c>
      <c r="Q36" s="18" t="s">
        <v>34</v>
      </c>
      <c r="R36" s="18" t="n">
        <v>2</v>
      </c>
      <c r="S36" s="18" t="n">
        <v>1</v>
      </c>
      <c r="T36" s="36" t="n">
        <v>100</v>
      </c>
      <c r="U36" s="18" t="n">
        <v>3</v>
      </c>
      <c r="V36" s="36" t="n">
        <v>8</v>
      </c>
      <c r="W36" s="18" t="n">
        <v>3</v>
      </c>
      <c r="X36" s="36" t="n">
        <v>7</v>
      </c>
      <c r="Y36" s="18" t="s">
        <v>34</v>
      </c>
      <c r="Z36" s="18" t="n"/>
      <c r="AA36" s="18" t="s">
        <v>34</v>
      </c>
      <c r="AB36" s="18" t="s">
        <v>34</v>
      </c>
      <c r="AC36" s="18" t="n">
        <v>2</v>
      </c>
      <c r="AD36" s="18" t="n">
        <v>1</v>
      </c>
      <c r="AE36" s="47" t="n"/>
      <c r="AF36" s="47" t="n"/>
      <c r="AG36" s="47" t="n"/>
      <c r="AH36" s="47" t="n"/>
      <c r="AI36" s="47" t="n"/>
      <c r="AJ36" s="47" t="n"/>
      <c r="AK36" s="47" t="n"/>
      <c r="AL36" s="47" t="n"/>
      <c r="AM36" s="47" t="n"/>
      <c r="AN36" s="47" t="n"/>
      <c r="AO36" s="47" t="n"/>
      <c r="AP36" s="47" t="n"/>
      <c r="AQ36" s="47" t="n"/>
      <c r="AR36" s="47" t="n"/>
      <c r="AS36" s="47" t="n"/>
      <c r="AT36" s="47" t="n"/>
      <c r="AU36" s="47" t="n"/>
      <c r="AV36" s="47" t="n"/>
      <c r="AW36" s="47" t="n"/>
      <c r="AX36" s="47" t="n"/>
      <c r="AY36" s="47" t="n"/>
      <c r="AZ36" s="47" t="n"/>
      <c r="BA36" s="47" t="n"/>
      <c r="BB36" s="47" t="n"/>
      <c r="BC36" s="47" t="n"/>
      <c r="BD36" s="47" t="n"/>
    </row>
    <row customFormat="true" ht="15" outlineLevel="0" r="37" s="45">
      <c r="A37" s="46" t="s">
        <v>53</v>
      </c>
      <c r="B37" s="18" t="n">
        <v>57.12</v>
      </c>
      <c r="C37" s="18" t="n">
        <v>46</v>
      </c>
      <c r="D37" s="18" t="n">
        <v>54</v>
      </c>
      <c r="E37" s="39" t="n">
        <f aca="false" ca="false" dt2D="false" dtr="false" t="normal">D37/B37</f>
        <v>0.9453781512605043</v>
      </c>
      <c r="F37" s="18" t="n">
        <v>2</v>
      </c>
      <c r="G37" s="36" t="n">
        <v>4.4</v>
      </c>
      <c r="H37" s="18" t="s">
        <v>34</v>
      </c>
      <c r="I37" s="18" t="s">
        <v>34</v>
      </c>
      <c r="J37" s="18" t="s">
        <v>34</v>
      </c>
      <c r="K37" s="18" t="s">
        <v>34</v>
      </c>
      <c r="L37" s="18" t="n">
        <v>1</v>
      </c>
      <c r="M37" s="18" t="n">
        <v>1</v>
      </c>
      <c r="N37" s="18" t="n">
        <v>2</v>
      </c>
      <c r="O37" s="18" t="n"/>
      <c r="P37" s="18" t="s">
        <v>34</v>
      </c>
      <c r="Q37" s="18" t="s">
        <v>34</v>
      </c>
      <c r="R37" s="18" t="n">
        <v>1</v>
      </c>
      <c r="S37" s="18" t="n">
        <v>1</v>
      </c>
      <c r="T37" s="36" t="n">
        <v>100</v>
      </c>
      <c r="U37" s="18" t="n">
        <v>2</v>
      </c>
      <c r="V37" s="36" t="n">
        <v>5</v>
      </c>
      <c r="W37" s="18" t="n">
        <v>2</v>
      </c>
      <c r="X37" s="36" t="n">
        <v>3.8</v>
      </c>
      <c r="Y37" s="18" t="s">
        <v>34</v>
      </c>
      <c r="Z37" s="18" t="n"/>
      <c r="AA37" s="18" t="s">
        <v>34</v>
      </c>
      <c r="AB37" s="18" t="s">
        <v>34</v>
      </c>
      <c r="AC37" s="18" t="n">
        <v>1</v>
      </c>
      <c r="AD37" s="18" t="n">
        <v>1</v>
      </c>
      <c r="AE37" s="47" t="n"/>
      <c r="AF37" s="47" t="n"/>
      <c r="AG37" s="47" t="n"/>
      <c r="AH37" s="47" t="n"/>
      <c r="AI37" s="47" t="n"/>
      <c r="AJ37" s="47" t="n"/>
      <c r="AK37" s="47" t="n"/>
      <c r="AL37" s="47" t="n"/>
      <c r="AM37" s="47" t="n"/>
      <c r="AN37" s="47" t="n"/>
      <c r="AO37" s="47" t="n"/>
      <c r="AP37" s="47" t="n"/>
      <c r="AQ37" s="47" t="n"/>
      <c r="AR37" s="47" t="n"/>
      <c r="AS37" s="47" t="n"/>
      <c r="AT37" s="47" t="n"/>
      <c r="AU37" s="47" t="n"/>
      <c r="AV37" s="47" t="n"/>
      <c r="AW37" s="47" t="n"/>
      <c r="AX37" s="47" t="n"/>
      <c r="AY37" s="47" t="n"/>
      <c r="AZ37" s="47" t="n"/>
      <c r="BA37" s="47" t="n"/>
      <c r="BB37" s="47" t="n"/>
      <c r="BC37" s="47" t="n"/>
      <c r="BD37" s="47" t="n"/>
    </row>
    <row customFormat="true" customHeight="true" ht="12" outlineLevel="0" r="38" s="34">
      <c r="A38" s="46" t="s">
        <v>54</v>
      </c>
      <c r="B38" s="18" t="n">
        <v>19.96</v>
      </c>
      <c r="C38" s="18" t="n">
        <v>144</v>
      </c>
      <c r="D38" s="18" t="n">
        <v>154</v>
      </c>
      <c r="E38" s="39" t="n">
        <f aca="false" ca="false" dt2D="false" dtr="false" t="normal">D38/B38</f>
        <v>7.715430861723447</v>
      </c>
      <c r="F38" s="18" t="n">
        <v>14</v>
      </c>
      <c r="G38" s="36" t="n">
        <f aca="false" ca="false" dt2D="false" dtr="false" t="normal">F38/C38*100</f>
        <v>9.722222222222223</v>
      </c>
      <c r="H38" s="18" t="s">
        <v>34</v>
      </c>
      <c r="I38" s="18" t="n">
        <v>2</v>
      </c>
      <c r="J38" s="18" t="s">
        <v>34</v>
      </c>
      <c r="K38" s="18" t="s">
        <v>34</v>
      </c>
      <c r="L38" s="18" t="n">
        <v>7</v>
      </c>
      <c r="M38" s="18" t="n">
        <v>5</v>
      </c>
      <c r="N38" s="18" t="n">
        <v>12</v>
      </c>
      <c r="O38" s="18" t="n"/>
      <c r="P38" s="18" t="s">
        <v>34</v>
      </c>
      <c r="Q38" s="18" t="s">
        <v>34</v>
      </c>
      <c r="R38" s="18" t="n">
        <v>7</v>
      </c>
      <c r="S38" s="18" t="n">
        <v>5</v>
      </c>
      <c r="T38" s="36" t="n">
        <v>86</v>
      </c>
      <c r="U38" s="18" t="n">
        <v>23</v>
      </c>
      <c r="V38" s="36" t="n">
        <v>15</v>
      </c>
      <c r="W38" s="18" t="n">
        <v>23</v>
      </c>
      <c r="X38" s="36" t="n">
        <v>15</v>
      </c>
      <c r="Y38" s="18" t="s">
        <v>34</v>
      </c>
      <c r="Z38" s="18" t="n">
        <v>3</v>
      </c>
      <c r="AA38" s="18" t="s">
        <v>34</v>
      </c>
      <c r="AB38" s="18" t="s">
        <v>34</v>
      </c>
      <c r="AC38" s="18" t="n">
        <v>13</v>
      </c>
      <c r="AD38" s="18" t="n">
        <v>7</v>
      </c>
      <c r="AE38" s="37" t="n"/>
      <c r="AF38" s="37" t="n"/>
      <c r="AG38" s="37" t="n"/>
      <c r="AH38" s="37" t="n"/>
      <c r="AI38" s="37" t="n"/>
      <c r="AJ38" s="37" t="n"/>
      <c r="AK38" s="37" t="n"/>
      <c r="AL38" s="37" t="n"/>
      <c r="AM38" s="37" t="n"/>
      <c r="AN38" s="37" t="n"/>
      <c r="AO38" s="37" t="n"/>
      <c r="AP38" s="37" t="n"/>
      <c r="AQ38" s="37" t="n"/>
      <c r="AR38" s="37" t="n"/>
      <c r="AS38" s="37" t="n"/>
      <c r="AT38" s="37" t="n"/>
      <c r="AU38" s="37" t="n"/>
      <c r="AV38" s="37" t="n"/>
      <c r="AW38" s="37" t="n"/>
      <c r="AX38" s="37" t="n"/>
      <c r="AY38" s="37" t="n"/>
      <c r="AZ38" s="37" t="n"/>
      <c r="BA38" s="37" t="n"/>
      <c r="BB38" s="37" t="n"/>
      <c r="BC38" s="37" t="n"/>
      <c r="BD38" s="37" t="n"/>
    </row>
    <row customFormat="true" customHeight="true" ht="12" outlineLevel="0" r="39" s="34">
      <c r="A39" s="46" t="s">
        <v>55</v>
      </c>
      <c r="B39" s="18" t="n">
        <v>38.28</v>
      </c>
      <c r="C39" s="18" t="n">
        <v>150</v>
      </c>
      <c r="D39" s="18" t="n">
        <v>203</v>
      </c>
      <c r="E39" s="39" t="n">
        <f aca="false" ca="false" dt2D="false" dtr="false" t="normal">D39/B39</f>
        <v>5.303030303030303</v>
      </c>
      <c r="F39" s="18" t="n">
        <v>17</v>
      </c>
      <c r="G39" s="36" t="n">
        <v>11.4</v>
      </c>
      <c r="H39" s="18" t="s">
        <v>34</v>
      </c>
      <c r="I39" s="18" t="n">
        <v>2</v>
      </c>
      <c r="J39" s="18" t="s">
        <v>34</v>
      </c>
      <c r="K39" s="18" t="s">
        <v>34</v>
      </c>
      <c r="L39" s="18" t="n">
        <v>9</v>
      </c>
      <c r="M39" s="18" t="n">
        <v>6</v>
      </c>
      <c r="N39" s="18" t="n">
        <v>17</v>
      </c>
      <c r="O39" s="18" t="n">
        <v>2</v>
      </c>
      <c r="P39" s="18" t="s">
        <v>34</v>
      </c>
      <c r="Q39" s="18" t="s">
        <v>34</v>
      </c>
      <c r="R39" s="18" t="n">
        <v>9</v>
      </c>
      <c r="S39" s="18" t="n">
        <v>6</v>
      </c>
      <c r="T39" s="36" t="n">
        <v>100</v>
      </c>
      <c r="U39" s="18" t="n">
        <v>24</v>
      </c>
      <c r="V39" s="36" t="n">
        <v>12</v>
      </c>
      <c r="W39" s="18" t="n">
        <v>18</v>
      </c>
      <c r="X39" s="36" t="n">
        <v>8.9</v>
      </c>
      <c r="Y39" s="18" t="s">
        <v>34</v>
      </c>
      <c r="Z39" s="18" t="n"/>
      <c r="AA39" s="18" t="s">
        <v>34</v>
      </c>
      <c r="AB39" s="18" t="s">
        <v>34</v>
      </c>
      <c r="AC39" s="18" t="n">
        <v>11</v>
      </c>
      <c r="AD39" s="18" t="n">
        <v>7</v>
      </c>
      <c r="AE39" s="37" t="n"/>
      <c r="AF39" s="37" t="n"/>
      <c r="AG39" s="37" t="n"/>
      <c r="AH39" s="37" t="n"/>
      <c r="AI39" s="37" t="n"/>
      <c r="AJ39" s="37" t="n"/>
      <c r="AK39" s="37" t="n"/>
      <c r="AL39" s="37" t="n"/>
      <c r="AM39" s="37" t="n"/>
      <c r="AN39" s="37" t="n"/>
      <c r="AO39" s="37" t="n"/>
      <c r="AP39" s="37" t="n"/>
      <c r="AQ39" s="37" t="n"/>
      <c r="AR39" s="37" t="n"/>
      <c r="AS39" s="37" t="n"/>
      <c r="AT39" s="37" t="n"/>
      <c r="AU39" s="37" t="n"/>
      <c r="AV39" s="37" t="n"/>
      <c r="AW39" s="37" t="n"/>
      <c r="AX39" s="37" t="n"/>
      <c r="AY39" s="37" t="n"/>
      <c r="AZ39" s="37" t="n"/>
      <c r="BA39" s="37" t="n"/>
      <c r="BB39" s="37" t="n"/>
      <c r="BC39" s="37" t="n"/>
      <c r="BD39" s="37" t="n"/>
    </row>
    <row customFormat="true" ht="15" outlineLevel="0" r="40" s="34">
      <c r="A40" s="46" t="s">
        <v>56</v>
      </c>
      <c r="B40" s="18" t="n">
        <v>7.27</v>
      </c>
      <c r="C40" s="18" t="n">
        <v>33</v>
      </c>
      <c r="D40" s="18" t="n">
        <v>52</v>
      </c>
      <c r="E40" s="39" t="n">
        <f aca="false" ca="false" dt2D="false" dtr="false" t="normal">D40/B40</f>
        <v>7.152682255845943</v>
      </c>
      <c r="F40" s="18" t="s">
        <v>34</v>
      </c>
      <c r="G40" s="18" t="s">
        <v>34</v>
      </c>
      <c r="H40" s="18" t="s">
        <v>34</v>
      </c>
      <c r="I40" s="18" t="s">
        <v>34</v>
      </c>
      <c r="J40" s="18" t="s">
        <v>34</v>
      </c>
      <c r="K40" s="18" t="s">
        <v>34</v>
      </c>
      <c r="L40" s="18" t="s">
        <v>34</v>
      </c>
      <c r="M40" s="18" t="s">
        <v>34</v>
      </c>
      <c r="N40" s="18" t="s">
        <v>34</v>
      </c>
      <c r="O40" s="18" t="s">
        <v>34</v>
      </c>
      <c r="P40" s="18" t="s">
        <v>34</v>
      </c>
      <c r="Q40" s="18" t="s">
        <v>34</v>
      </c>
      <c r="R40" s="18" t="s">
        <v>34</v>
      </c>
      <c r="S40" s="18" t="s">
        <v>34</v>
      </c>
      <c r="T40" s="18" t="s">
        <v>34</v>
      </c>
      <c r="U40" s="18" t="s">
        <v>34</v>
      </c>
      <c r="V40" s="36" t="s">
        <v>34</v>
      </c>
      <c r="W40" s="18" t="s">
        <v>34</v>
      </c>
      <c r="X40" s="36" t="s">
        <v>34</v>
      </c>
      <c r="Y40" s="18" t="s">
        <v>34</v>
      </c>
      <c r="Z40" s="18" t="s">
        <v>34</v>
      </c>
      <c r="AA40" s="18" t="s">
        <v>34</v>
      </c>
      <c r="AB40" s="18" t="s">
        <v>34</v>
      </c>
      <c r="AC40" s="18" t="s">
        <v>34</v>
      </c>
      <c r="AD40" s="18" t="s">
        <v>34</v>
      </c>
      <c r="AE40" s="37" t="n"/>
      <c r="AF40" s="37" t="n"/>
      <c r="AG40" s="37" t="n"/>
      <c r="AH40" s="37" t="n"/>
      <c r="AI40" s="37" t="n"/>
      <c r="AJ40" s="37" t="n"/>
      <c r="AK40" s="37" t="n"/>
      <c r="AL40" s="37" t="n"/>
      <c r="AM40" s="37" t="n"/>
      <c r="AN40" s="37" t="n"/>
      <c r="AO40" s="37" t="n"/>
      <c r="AP40" s="37" t="n"/>
      <c r="AQ40" s="37" t="n"/>
      <c r="AR40" s="37" t="n"/>
      <c r="AS40" s="37" t="n"/>
      <c r="AT40" s="37" t="n"/>
      <c r="AU40" s="37" t="n"/>
      <c r="AV40" s="37" t="n"/>
      <c r="AW40" s="37" t="n"/>
      <c r="AX40" s="37" t="n"/>
      <c r="AY40" s="37" t="n"/>
      <c r="AZ40" s="37" t="n"/>
      <c r="BA40" s="37" t="n"/>
      <c r="BB40" s="37" t="n"/>
      <c r="BC40" s="37" t="n"/>
      <c r="BD40" s="37" t="n"/>
    </row>
    <row customFormat="true" ht="15" outlineLevel="0" r="41" s="34">
      <c r="A41" s="46" t="s">
        <v>57</v>
      </c>
      <c r="B41" s="18" t="n">
        <v>67.47</v>
      </c>
      <c r="C41" s="18" t="n">
        <v>37</v>
      </c>
      <c r="D41" s="18" t="n">
        <v>47</v>
      </c>
      <c r="E41" s="39" t="n">
        <f aca="false" ca="false" dt2D="false" dtr="false" t="normal">D41/B41</f>
        <v>0.6966058989180377</v>
      </c>
      <c r="F41" s="18" t="n">
        <v>1</v>
      </c>
      <c r="G41" s="18" t="s">
        <v>34</v>
      </c>
      <c r="H41" s="18" t="s">
        <v>34</v>
      </c>
      <c r="I41" s="18" t="s">
        <v>34</v>
      </c>
      <c r="J41" s="18" t="s">
        <v>34</v>
      </c>
      <c r="K41" s="18" t="s">
        <v>34</v>
      </c>
      <c r="L41" s="18" t="s">
        <v>34</v>
      </c>
      <c r="M41" s="18" t="n">
        <v>1</v>
      </c>
      <c r="N41" s="18" t="s">
        <v>34</v>
      </c>
      <c r="O41" s="18" t="s">
        <v>34</v>
      </c>
      <c r="P41" s="18" t="s">
        <v>34</v>
      </c>
      <c r="Q41" s="18" t="s">
        <v>34</v>
      </c>
      <c r="R41" s="18" t="s">
        <v>34</v>
      </c>
      <c r="S41" s="18" t="s">
        <v>34</v>
      </c>
      <c r="T41" s="18" t="s">
        <v>34</v>
      </c>
      <c r="U41" s="18" t="n">
        <v>2</v>
      </c>
      <c r="V41" s="36" t="n">
        <v>5</v>
      </c>
      <c r="W41" s="18" t="n">
        <v>2</v>
      </c>
      <c r="X41" s="53" t="n">
        <v>4.3</v>
      </c>
      <c r="Y41" s="18" t="s">
        <v>34</v>
      </c>
      <c r="Z41" s="18" t="s">
        <v>34</v>
      </c>
      <c r="AA41" s="18" t="s">
        <v>34</v>
      </c>
      <c r="AB41" s="18" t="s">
        <v>34</v>
      </c>
      <c r="AC41" s="18" t="n">
        <v>1</v>
      </c>
      <c r="AD41" s="18" t="n">
        <v>1</v>
      </c>
      <c r="AE41" s="37" t="n"/>
      <c r="AF41" s="37" t="n"/>
      <c r="AG41" s="37" t="n"/>
      <c r="AH41" s="37" t="n"/>
      <c r="AI41" s="37" t="n"/>
      <c r="AJ41" s="37" t="n"/>
      <c r="AK41" s="37" t="n"/>
      <c r="AL41" s="37" t="n"/>
      <c r="AM41" s="37" t="n"/>
      <c r="AN41" s="37" t="n"/>
      <c r="AO41" s="37" t="n"/>
      <c r="AP41" s="37" t="n"/>
      <c r="AQ41" s="37" t="n"/>
      <c r="AR41" s="37" t="n"/>
      <c r="AS41" s="37" t="n"/>
      <c r="AT41" s="37" t="n"/>
      <c r="AU41" s="37" t="n"/>
      <c r="AV41" s="37" t="n"/>
      <c r="AW41" s="37" t="n"/>
      <c r="AX41" s="37" t="n"/>
      <c r="AY41" s="37" t="n"/>
      <c r="AZ41" s="37" t="n"/>
      <c r="BA41" s="37" t="n"/>
      <c r="BB41" s="37" t="n"/>
      <c r="BC41" s="37" t="n"/>
      <c r="BD41" s="37" t="n"/>
    </row>
    <row customFormat="true" ht="15" outlineLevel="0" r="42" s="34">
      <c r="A42" s="40" t="s">
        <v>37</v>
      </c>
      <c r="B42" s="41" t="n">
        <f aca="false" ca="false" dt2D="false" dtr="false" t="normal">SUM(B36:B41)</f>
        <v>213.63000000000002</v>
      </c>
      <c r="C42" s="41" t="n">
        <f aca="false" ca="false" dt2D="false" dtr="false" t="normal">SUM(C36:C41)</f>
        <v>448</v>
      </c>
      <c r="D42" s="41" t="n">
        <f aca="false" ca="false" dt2D="false" dtr="false" t="normal">SUM(D36:D41)</f>
        <v>553</v>
      </c>
      <c r="E42" s="42" t="n">
        <f aca="false" ca="false" dt2D="false" dtr="false" t="normal">D42/B42</f>
        <v>2.588587745166877</v>
      </c>
      <c r="F42" s="41" t="n">
        <f aca="false" ca="false" dt2D="false" dtr="false" t="normal">SUM(F36:F41)</f>
        <v>37</v>
      </c>
      <c r="G42" s="36" t="s">
        <v>34</v>
      </c>
      <c r="H42" s="41" t="s">
        <v>34</v>
      </c>
      <c r="I42" s="41" t="n">
        <f aca="false" ca="false" dt2D="false" dtr="false" t="normal">SUM(I36:I41)</f>
        <v>4</v>
      </c>
      <c r="J42" s="18" t="s">
        <v>34</v>
      </c>
      <c r="K42" s="18" t="s">
        <v>34</v>
      </c>
      <c r="L42" s="41" t="n">
        <f aca="false" ca="false" dt2D="false" dtr="false" t="normal">SUM(L36:L41)</f>
        <v>19</v>
      </c>
      <c r="M42" s="41" t="n">
        <f aca="false" ca="false" dt2D="false" dtr="false" t="normal">SUM(M36:M41)</f>
        <v>14</v>
      </c>
      <c r="N42" s="41" t="n">
        <f aca="false" ca="false" dt2D="false" dtr="false" t="normal">SUM(N36:N41)</f>
        <v>34</v>
      </c>
      <c r="O42" s="41" t="n">
        <f aca="false" ca="false" dt2D="false" dtr="false" t="normal">SUM(O36:O41)</f>
        <v>2</v>
      </c>
      <c r="P42" s="18" t="s">
        <v>34</v>
      </c>
      <c r="Q42" s="18" t="s">
        <v>34</v>
      </c>
      <c r="R42" s="41" t="n">
        <f aca="false" ca="false" dt2D="false" dtr="false" t="normal">SUM(R36:R41)</f>
        <v>19</v>
      </c>
      <c r="S42" s="41" t="n">
        <f aca="false" ca="false" dt2D="false" dtr="false" t="normal">SUM(S36:S41)</f>
        <v>13</v>
      </c>
      <c r="T42" s="36" t="s">
        <v>34</v>
      </c>
      <c r="U42" s="41" t="n">
        <f aca="false" ca="false" dt2D="false" dtr="false" t="normal">SUM(U36:U41)</f>
        <v>54</v>
      </c>
      <c r="V42" s="36" t="s">
        <v>34</v>
      </c>
      <c r="W42" s="41" t="n">
        <f aca="false" ca="false" dt2D="false" dtr="false" t="normal">SUM(W36:W41)</f>
        <v>48</v>
      </c>
      <c r="X42" s="36" t="s">
        <v>34</v>
      </c>
      <c r="Y42" s="18" t="s">
        <v>34</v>
      </c>
      <c r="Z42" s="41" t="n">
        <f aca="false" ca="false" dt2D="false" dtr="false" t="normal">SUM(Z36:Z41)</f>
        <v>3</v>
      </c>
      <c r="AA42" s="18" t="s">
        <v>34</v>
      </c>
      <c r="AB42" s="18" t="s">
        <v>34</v>
      </c>
      <c r="AC42" s="41" t="n">
        <f aca="false" ca="false" dt2D="false" dtr="false" t="normal">SUM(AC36:AC41)</f>
        <v>28</v>
      </c>
      <c r="AD42" s="41" t="n">
        <f aca="false" ca="false" dt2D="false" dtr="false" t="normal">SUM(AD36:AD41)</f>
        <v>17</v>
      </c>
      <c r="AE42" s="37" t="n"/>
      <c r="AF42" s="37" t="n"/>
      <c r="AG42" s="37" t="n"/>
      <c r="AH42" s="37" t="n"/>
      <c r="AI42" s="37" t="n"/>
      <c r="AJ42" s="37" t="n"/>
      <c r="AK42" s="37" t="n"/>
      <c r="AL42" s="37" t="n"/>
      <c r="AM42" s="37" t="n"/>
      <c r="AN42" s="37" t="n"/>
      <c r="AO42" s="37" t="n"/>
      <c r="AP42" s="37" t="n"/>
      <c r="AQ42" s="37" t="n"/>
      <c r="AR42" s="37" t="n"/>
      <c r="AS42" s="37" t="n"/>
      <c r="AT42" s="37" t="n"/>
      <c r="AU42" s="37" t="n"/>
      <c r="AV42" s="37" t="n"/>
      <c r="AW42" s="37" t="n"/>
      <c r="AX42" s="37" t="n"/>
      <c r="AY42" s="37" t="n"/>
      <c r="AZ42" s="37" t="n"/>
      <c r="BA42" s="37" t="n"/>
      <c r="BB42" s="37" t="n"/>
      <c r="BC42" s="37" t="n"/>
      <c r="BD42" s="37" t="n"/>
    </row>
    <row customFormat="true" customHeight="true" ht="15" outlineLevel="0" r="43" s="49">
      <c r="A43" s="44" t="s">
        <v>58</v>
      </c>
      <c r="B43" s="18" t="n"/>
      <c r="C43" s="18" t="n"/>
      <c r="D43" s="18" t="n"/>
      <c r="E43" s="39" t="n"/>
      <c r="F43" s="18" t="n"/>
      <c r="G43" s="36" t="n"/>
      <c r="H43" s="41" t="n"/>
      <c r="I43" s="18" t="n"/>
      <c r="J43" s="18" t="n"/>
      <c r="K43" s="18" t="n"/>
      <c r="L43" s="18" t="n"/>
      <c r="M43" s="18" t="n"/>
      <c r="N43" s="18" t="n"/>
      <c r="O43" s="18" t="n"/>
      <c r="P43" s="18" t="n"/>
      <c r="Q43" s="18" t="n"/>
      <c r="R43" s="18" t="n"/>
      <c r="S43" s="18" t="n"/>
      <c r="T43" s="36" t="n"/>
      <c r="U43" s="18" t="n"/>
      <c r="V43" s="36" t="n"/>
      <c r="W43" s="18" t="n"/>
      <c r="X43" s="36" t="n"/>
      <c r="Y43" s="18" t="n"/>
      <c r="Z43" s="18" t="n"/>
      <c r="AA43" s="18" t="n"/>
      <c r="AB43" s="18" t="n"/>
      <c r="AC43" s="18" t="n"/>
      <c r="AD43" s="18" t="n"/>
      <c r="AE43" s="37" t="n"/>
      <c r="AF43" s="37" t="n"/>
      <c r="AG43" s="37" t="n"/>
      <c r="AH43" s="37" t="n"/>
      <c r="AI43" s="37" t="n"/>
      <c r="AJ43" s="37" t="n"/>
      <c r="AK43" s="37" t="n"/>
      <c r="AL43" s="37" t="n"/>
      <c r="AM43" s="37" t="n"/>
      <c r="AN43" s="37" t="n"/>
      <c r="AO43" s="37" t="n"/>
      <c r="AP43" s="37" t="n"/>
      <c r="AQ43" s="37" t="n"/>
      <c r="AR43" s="37" t="n"/>
      <c r="AS43" s="37" t="n"/>
      <c r="AT43" s="37" t="n"/>
      <c r="AU43" s="37" t="n"/>
      <c r="AV43" s="37" t="n"/>
      <c r="AW43" s="37" t="n"/>
      <c r="AX43" s="37" t="n"/>
      <c r="AY43" s="37" t="n"/>
      <c r="AZ43" s="37" t="n"/>
      <c r="BA43" s="37" t="n"/>
      <c r="BB43" s="37" t="n"/>
      <c r="BC43" s="37" t="n"/>
      <c r="BD43" s="37" t="n"/>
    </row>
    <row customFormat="true" ht="15" outlineLevel="0" r="44" s="34">
      <c r="A44" s="46" t="s">
        <v>59</v>
      </c>
      <c r="B44" s="18" t="n">
        <v>35.26</v>
      </c>
      <c r="C44" s="18" t="n">
        <v>74</v>
      </c>
      <c r="D44" s="18" t="n">
        <v>75</v>
      </c>
      <c r="E44" s="39" t="n">
        <f aca="false" ca="false" dt2D="false" dtr="false" t="normal">D44/B44</f>
        <v>2.127056154282473</v>
      </c>
      <c r="F44" s="18" t="n">
        <v>2</v>
      </c>
      <c r="G44" s="36" t="n">
        <f aca="false" ca="false" dt2D="false" dtr="false" t="normal">F44/C44*100</f>
        <v>2.7027027027027026</v>
      </c>
      <c r="H44" s="41" t="s">
        <v>34</v>
      </c>
      <c r="I44" s="41" t="s">
        <v>34</v>
      </c>
      <c r="J44" s="41" t="s">
        <v>34</v>
      </c>
      <c r="K44" s="41" t="s">
        <v>34</v>
      </c>
      <c r="L44" s="18" t="n">
        <v>1</v>
      </c>
      <c r="M44" s="18" t="n">
        <v>1</v>
      </c>
      <c r="N44" s="18" t="n">
        <v>2</v>
      </c>
      <c r="O44" s="18" t="s">
        <v>34</v>
      </c>
      <c r="P44" s="18" t="s">
        <v>34</v>
      </c>
      <c r="Q44" s="18" t="s">
        <v>34</v>
      </c>
      <c r="R44" s="18" t="n">
        <v>1</v>
      </c>
      <c r="S44" s="18" t="n">
        <v>1</v>
      </c>
      <c r="T44" s="36" t="n">
        <v>100</v>
      </c>
      <c r="U44" s="18" t="n">
        <v>6</v>
      </c>
      <c r="V44" s="36" t="n">
        <v>8</v>
      </c>
      <c r="W44" s="18" t="n">
        <v>5</v>
      </c>
      <c r="X44" s="36" t="n">
        <v>6.7</v>
      </c>
      <c r="Y44" s="18" t="s">
        <v>34</v>
      </c>
      <c r="Z44" s="18" t="s">
        <v>34</v>
      </c>
      <c r="AA44" s="18" t="s">
        <v>34</v>
      </c>
      <c r="AB44" s="18" t="s">
        <v>34</v>
      </c>
      <c r="AC44" s="18" t="n">
        <v>3</v>
      </c>
      <c r="AD44" s="18" t="n">
        <v>2</v>
      </c>
      <c r="AE44" s="37" t="n"/>
      <c r="AF44" s="37" t="n"/>
      <c r="AG44" s="37" t="n"/>
      <c r="AH44" s="37" t="n"/>
      <c r="AI44" s="37" t="n"/>
      <c r="AJ44" s="37" t="n"/>
      <c r="AK44" s="37" t="n"/>
      <c r="AL44" s="37" t="n"/>
      <c r="AM44" s="37" t="n"/>
      <c r="AN44" s="37" t="n"/>
      <c r="AO44" s="37" t="n"/>
      <c r="AP44" s="37" t="n"/>
      <c r="AQ44" s="37" t="n"/>
      <c r="AR44" s="37" t="n"/>
      <c r="AS44" s="37" t="n"/>
      <c r="AT44" s="37" t="n"/>
      <c r="AU44" s="37" t="n"/>
      <c r="AV44" s="37" t="n"/>
      <c r="AW44" s="37" t="n"/>
      <c r="AX44" s="37" t="n"/>
      <c r="AY44" s="37" t="n"/>
      <c r="AZ44" s="37" t="n"/>
      <c r="BA44" s="37" t="n"/>
      <c r="BB44" s="37" t="n"/>
      <c r="BC44" s="37" t="n"/>
      <c r="BD44" s="37" t="n"/>
    </row>
    <row customFormat="true" ht="15" outlineLevel="0" r="45" s="34">
      <c r="A45" s="46" t="s">
        <v>60</v>
      </c>
      <c r="B45" s="18" t="n">
        <v>7.05</v>
      </c>
      <c r="C45" s="18" t="n">
        <v>0</v>
      </c>
      <c r="D45" s="18" t="n">
        <v>4</v>
      </c>
      <c r="E45" s="39" t="n">
        <f aca="false" ca="false" dt2D="false" dtr="false" t="normal">D45/B45</f>
        <v>0.5673758865248227</v>
      </c>
      <c r="F45" s="18" t="s">
        <v>34</v>
      </c>
      <c r="G45" s="36" t="s">
        <v>34</v>
      </c>
      <c r="H45" s="41" t="s">
        <v>34</v>
      </c>
      <c r="I45" s="41" t="s">
        <v>34</v>
      </c>
      <c r="J45" s="41" t="s">
        <v>34</v>
      </c>
      <c r="K45" s="18" t="s">
        <v>34</v>
      </c>
      <c r="L45" s="18" t="s">
        <v>34</v>
      </c>
      <c r="M45" s="18" t="s">
        <v>34</v>
      </c>
      <c r="N45" s="18" t="s">
        <v>34</v>
      </c>
      <c r="O45" s="18" t="s">
        <v>34</v>
      </c>
      <c r="P45" s="18" t="s">
        <v>34</v>
      </c>
      <c r="Q45" s="18" t="s">
        <v>34</v>
      </c>
      <c r="R45" s="18" t="s">
        <v>34</v>
      </c>
      <c r="S45" s="18" t="s">
        <v>34</v>
      </c>
      <c r="T45" s="36" t="s">
        <v>34</v>
      </c>
      <c r="U45" s="18" t="s">
        <v>34</v>
      </c>
      <c r="V45" s="36" t="s">
        <v>34</v>
      </c>
      <c r="W45" s="18" t="s">
        <v>34</v>
      </c>
      <c r="X45" s="36" t="s">
        <v>34</v>
      </c>
      <c r="Y45" s="18" t="s">
        <v>34</v>
      </c>
      <c r="Z45" s="36" t="s">
        <v>34</v>
      </c>
      <c r="AA45" s="18" t="s">
        <v>34</v>
      </c>
      <c r="AB45" s="36" t="s">
        <v>34</v>
      </c>
      <c r="AC45" s="18" t="s">
        <v>34</v>
      </c>
      <c r="AD45" s="36" t="s">
        <v>34</v>
      </c>
      <c r="AE45" s="37" t="n"/>
      <c r="AF45" s="37" t="n"/>
      <c r="AG45" s="37" t="n"/>
      <c r="AH45" s="37" t="n"/>
      <c r="AI45" s="37" t="n"/>
      <c r="AJ45" s="37" t="n"/>
      <c r="AK45" s="37" t="n"/>
      <c r="AL45" s="37" t="n"/>
      <c r="AM45" s="37" t="n"/>
      <c r="AN45" s="37" t="n"/>
      <c r="AO45" s="37" t="n"/>
      <c r="AP45" s="37" t="n"/>
      <c r="AQ45" s="37" t="n"/>
      <c r="AR45" s="37" t="n"/>
      <c r="AS45" s="37" t="n"/>
      <c r="AT45" s="37" t="n"/>
      <c r="AU45" s="37" t="n"/>
      <c r="AV45" s="37" t="n"/>
      <c r="AW45" s="37" t="n"/>
      <c r="AX45" s="37" t="n"/>
      <c r="AY45" s="37" t="n"/>
      <c r="AZ45" s="37" t="n"/>
      <c r="BA45" s="37" t="n"/>
      <c r="BB45" s="37" t="n"/>
      <c r="BC45" s="37" t="n"/>
      <c r="BD45" s="37" t="n"/>
    </row>
    <row customFormat="true" customHeight="true" ht="12.75" outlineLevel="0" r="46" s="50">
      <c r="A46" s="38" t="s">
        <v>61</v>
      </c>
      <c r="B46" s="18" t="n">
        <v>49.83</v>
      </c>
      <c r="C46" s="18" t="n">
        <v>48</v>
      </c>
      <c r="D46" s="18" t="n">
        <v>47</v>
      </c>
      <c r="E46" s="39" t="n">
        <f aca="false" ca="false" dt2D="false" dtr="false" t="normal">D46/B46</f>
        <v>0.9432069034718041</v>
      </c>
      <c r="F46" s="18" t="s">
        <v>34</v>
      </c>
      <c r="G46" s="36" t="s">
        <v>34</v>
      </c>
      <c r="H46" s="41" t="s">
        <v>34</v>
      </c>
      <c r="I46" s="41" t="s">
        <v>34</v>
      </c>
      <c r="J46" s="41" t="s">
        <v>34</v>
      </c>
      <c r="K46" s="18" t="s">
        <v>34</v>
      </c>
      <c r="L46" s="18" t="s">
        <v>34</v>
      </c>
      <c r="M46" s="18" t="s">
        <v>34</v>
      </c>
      <c r="N46" s="18" t="s">
        <v>34</v>
      </c>
      <c r="O46" s="18" t="s">
        <v>34</v>
      </c>
      <c r="P46" s="18" t="s">
        <v>34</v>
      </c>
      <c r="Q46" s="18" t="s">
        <v>34</v>
      </c>
      <c r="R46" s="18" t="s">
        <v>34</v>
      </c>
      <c r="S46" s="18" t="s">
        <v>34</v>
      </c>
      <c r="T46" s="36" t="s">
        <v>34</v>
      </c>
      <c r="U46" s="18" t="n">
        <v>2</v>
      </c>
      <c r="V46" s="36" t="n">
        <v>5</v>
      </c>
      <c r="W46" s="18" t="s">
        <v>34</v>
      </c>
      <c r="X46" s="36" t="s">
        <v>34</v>
      </c>
      <c r="Y46" s="18" t="s">
        <v>34</v>
      </c>
      <c r="Z46" s="36" t="s">
        <v>34</v>
      </c>
      <c r="AA46" s="18" t="s">
        <v>34</v>
      </c>
      <c r="AB46" s="36" t="s">
        <v>34</v>
      </c>
      <c r="AC46" s="18" t="s">
        <v>34</v>
      </c>
      <c r="AD46" s="36" t="s">
        <v>34</v>
      </c>
      <c r="AE46" s="51" t="n"/>
      <c r="AF46" s="51" t="n"/>
      <c r="AG46" s="51" t="n"/>
      <c r="AH46" s="51" t="n"/>
      <c r="AI46" s="51" t="n"/>
      <c r="AJ46" s="51" t="n"/>
      <c r="AK46" s="51" t="n"/>
      <c r="AL46" s="51" t="n"/>
      <c r="AM46" s="51" t="n"/>
      <c r="AN46" s="51" t="n"/>
      <c r="AO46" s="51" t="n"/>
      <c r="AP46" s="51" t="n"/>
      <c r="AQ46" s="51" t="n"/>
      <c r="AR46" s="51" t="n"/>
      <c r="AS46" s="51" t="n"/>
      <c r="AT46" s="51" t="n"/>
      <c r="AU46" s="51" t="n"/>
      <c r="AV46" s="51" t="n"/>
      <c r="AW46" s="51" t="n"/>
      <c r="AX46" s="51" t="n"/>
      <c r="AY46" s="51" t="n"/>
      <c r="AZ46" s="51" t="n"/>
      <c r="BA46" s="51" t="n"/>
      <c r="BB46" s="51" t="n"/>
      <c r="BC46" s="51" t="n"/>
      <c r="BD46" s="51" t="n"/>
    </row>
    <row customFormat="true" ht="15" outlineLevel="0" r="47" s="34">
      <c r="A47" s="40" t="s">
        <v>37</v>
      </c>
      <c r="B47" s="41" t="n">
        <f aca="false" ca="false" dt2D="false" dtr="false" t="normal">SUM(B44:B46)</f>
        <v>92.13999999999999</v>
      </c>
      <c r="C47" s="41" t="n">
        <f aca="false" ca="false" dt2D="false" dtr="false" t="normal">SUM(C44:C46)</f>
        <v>122</v>
      </c>
      <c r="D47" s="41" t="n">
        <f aca="false" ca="false" dt2D="false" dtr="false" t="normal">SUM(D44:D46)</f>
        <v>126</v>
      </c>
      <c r="E47" s="42" t="n">
        <f aca="false" ca="false" dt2D="false" dtr="false" t="normal">D47/B47</f>
        <v>1.3674842630779251</v>
      </c>
      <c r="F47" s="41" t="n">
        <f aca="false" ca="false" dt2D="false" dtr="false" t="normal">SUM(F44:F46)</f>
        <v>2</v>
      </c>
      <c r="G47" s="52" t="s">
        <v>34</v>
      </c>
      <c r="H47" s="41" t="s">
        <v>34</v>
      </c>
      <c r="I47" s="41" t="n">
        <f aca="false" ca="false" dt2D="false" dtr="false" t="normal">SUM(I44:I46)</f>
        <v>0</v>
      </c>
      <c r="J47" s="41" t="s">
        <v>34</v>
      </c>
      <c r="K47" s="41" t="s">
        <v>34</v>
      </c>
      <c r="L47" s="41" t="n">
        <f aca="false" ca="false" dt2D="false" dtr="false" t="normal">SUM(L44:L46)</f>
        <v>1</v>
      </c>
      <c r="M47" s="41" t="n">
        <f aca="false" ca="false" dt2D="false" dtr="false" t="normal">SUM(M44:M46)</f>
        <v>1</v>
      </c>
      <c r="N47" s="41" t="n">
        <f aca="false" ca="false" dt2D="false" dtr="false" t="normal">SUM(N44:N46)</f>
        <v>2</v>
      </c>
      <c r="O47" s="41" t="n">
        <f aca="false" ca="false" dt2D="false" dtr="false" t="normal">SUM(O44:O46)</f>
        <v>0</v>
      </c>
      <c r="P47" s="41" t="s">
        <v>34</v>
      </c>
      <c r="Q47" s="41" t="s">
        <v>34</v>
      </c>
      <c r="R47" s="41" t="n">
        <f aca="false" ca="false" dt2D="false" dtr="false" t="normal">SUM(R44:R46)</f>
        <v>1</v>
      </c>
      <c r="S47" s="41" t="n">
        <f aca="false" ca="false" dt2D="false" dtr="false" t="normal">SUM(S44:S46)</f>
        <v>1</v>
      </c>
      <c r="T47" s="52" t="s">
        <v>34</v>
      </c>
      <c r="U47" s="41" t="n">
        <f aca="false" ca="false" dt2D="false" dtr="false" t="normal">SUM(U44:U46)</f>
        <v>8</v>
      </c>
      <c r="V47" s="52" t="s">
        <v>34</v>
      </c>
      <c r="W47" s="41" t="n">
        <f aca="false" ca="false" dt2D="false" dtr="false" t="normal">SUM(W44:W46)</f>
        <v>5</v>
      </c>
      <c r="X47" s="52" t="s">
        <v>34</v>
      </c>
      <c r="Y47" s="41" t="s">
        <v>34</v>
      </c>
      <c r="Z47" s="41" t="n">
        <f aca="false" ca="false" dt2D="false" dtr="false" t="normal">SUM(Z44:Z46)</f>
        <v>0</v>
      </c>
      <c r="AA47" s="41" t="s">
        <v>34</v>
      </c>
      <c r="AB47" s="41" t="s">
        <v>34</v>
      </c>
      <c r="AC47" s="41" t="n">
        <f aca="false" ca="false" dt2D="false" dtr="false" t="normal">SUM(AC44:AC46)</f>
        <v>3</v>
      </c>
      <c r="AD47" s="41" t="n">
        <f aca="false" ca="false" dt2D="false" dtr="false" t="normal">SUM(AD44:AD46)</f>
        <v>2</v>
      </c>
      <c r="AE47" s="37" t="n"/>
      <c r="AF47" s="37" t="n"/>
      <c r="AG47" s="37" t="n"/>
      <c r="AH47" s="37" t="n"/>
      <c r="AI47" s="37" t="n"/>
      <c r="AJ47" s="37" t="n"/>
      <c r="AK47" s="37" t="n"/>
      <c r="AL47" s="37" t="n"/>
      <c r="AM47" s="37" t="n"/>
      <c r="AN47" s="37" t="n"/>
      <c r="AO47" s="37" t="n"/>
      <c r="AP47" s="37" t="n"/>
      <c r="AQ47" s="37" t="n"/>
      <c r="AR47" s="37" t="n"/>
      <c r="AS47" s="37" t="n"/>
      <c r="AT47" s="37" t="n"/>
      <c r="AU47" s="37" t="n"/>
      <c r="AV47" s="37" t="n"/>
      <c r="AW47" s="37" t="n"/>
      <c r="AX47" s="37" t="n"/>
      <c r="AY47" s="37" t="n"/>
      <c r="AZ47" s="37" t="n"/>
      <c r="BA47" s="37" t="n"/>
      <c r="BB47" s="37" t="n"/>
      <c r="BC47" s="37" t="n"/>
      <c r="BD47" s="37" t="n"/>
    </row>
    <row customFormat="true" ht="15" outlineLevel="0" r="48" s="34">
      <c r="A48" s="44" t="s">
        <v>62</v>
      </c>
      <c r="B48" s="18" t="n"/>
      <c r="C48" s="18" t="n"/>
      <c r="D48" s="18" t="n"/>
      <c r="E48" s="39" t="n"/>
      <c r="F48" s="18" t="n"/>
      <c r="G48" s="36" t="n"/>
      <c r="H48" s="41" t="n"/>
      <c r="I48" s="18" t="n"/>
      <c r="J48" s="18" t="n"/>
      <c r="K48" s="18" t="n"/>
      <c r="L48" s="18" t="n"/>
      <c r="M48" s="18" t="n"/>
      <c r="N48" s="18" t="n"/>
      <c r="O48" s="18" t="n"/>
      <c r="P48" s="18" t="n"/>
      <c r="Q48" s="18" t="n"/>
      <c r="R48" s="18" t="n"/>
      <c r="S48" s="18" t="n"/>
      <c r="T48" s="36" t="n"/>
      <c r="U48" s="18" t="n"/>
      <c r="V48" s="36" t="n"/>
      <c r="W48" s="18" t="n"/>
      <c r="X48" s="36" t="n"/>
      <c r="Y48" s="18" t="n"/>
      <c r="Z48" s="18" t="n"/>
      <c r="AA48" s="18" t="n"/>
      <c r="AB48" s="18" t="n"/>
      <c r="AC48" s="18" t="n"/>
      <c r="AD48" s="18" t="n"/>
      <c r="AE48" s="37" t="n"/>
      <c r="AF48" s="37" t="n"/>
      <c r="AG48" s="37" t="n"/>
      <c r="AH48" s="37" t="n"/>
      <c r="AI48" s="37" t="n"/>
      <c r="AJ48" s="37" t="n"/>
      <c r="AK48" s="37" t="n"/>
      <c r="AL48" s="37" t="n"/>
      <c r="AM48" s="37" t="n"/>
      <c r="AN48" s="37" t="n"/>
      <c r="AO48" s="37" t="n"/>
      <c r="AP48" s="37" t="n"/>
      <c r="AQ48" s="37" t="n"/>
      <c r="AR48" s="37" t="n"/>
      <c r="AS48" s="37" t="n"/>
      <c r="AT48" s="37" t="n"/>
      <c r="AU48" s="37" t="n"/>
      <c r="AV48" s="37" t="n"/>
      <c r="AW48" s="37" t="n"/>
      <c r="AX48" s="37" t="n"/>
      <c r="AY48" s="37" t="n"/>
      <c r="AZ48" s="37" t="n"/>
      <c r="BA48" s="37" t="n"/>
      <c r="BB48" s="37" t="n"/>
      <c r="BC48" s="37" t="n"/>
      <c r="BD48" s="37" t="n"/>
    </row>
    <row customFormat="true" ht="15" outlineLevel="0" r="49" s="34">
      <c r="A49" s="38" t="s">
        <v>63</v>
      </c>
      <c r="B49" s="18" t="n">
        <v>48.89</v>
      </c>
      <c r="C49" s="18" t="n">
        <v>14</v>
      </c>
      <c r="D49" s="18" t="n">
        <v>14</v>
      </c>
      <c r="E49" s="39" t="n">
        <f aca="false" ca="false" dt2D="false" dtr="false" t="normal">D49/B49</f>
        <v>0.2863571282470853</v>
      </c>
      <c r="F49" s="41" t="s">
        <v>34</v>
      </c>
      <c r="G49" s="41" t="s">
        <v>34</v>
      </c>
      <c r="H49" s="41" t="s">
        <v>34</v>
      </c>
      <c r="I49" s="41" t="s">
        <v>34</v>
      </c>
      <c r="J49" s="41" t="s">
        <v>34</v>
      </c>
      <c r="K49" s="41" t="s">
        <v>34</v>
      </c>
      <c r="L49" s="41" t="s">
        <v>34</v>
      </c>
      <c r="M49" s="41" t="s">
        <v>34</v>
      </c>
      <c r="N49" s="41" t="s">
        <v>34</v>
      </c>
      <c r="O49" s="41" t="s">
        <v>34</v>
      </c>
      <c r="P49" s="41" t="s">
        <v>34</v>
      </c>
      <c r="Q49" s="41" t="s">
        <v>34</v>
      </c>
      <c r="R49" s="41" t="s">
        <v>34</v>
      </c>
      <c r="S49" s="41" t="s">
        <v>34</v>
      </c>
      <c r="T49" s="41" t="s">
        <v>34</v>
      </c>
      <c r="U49" s="41" t="s">
        <v>34</v>
      </c>
      <c r="V49" s="52" t="s">
        <v>34</v>
      </c>
      <c r="W49" s="41" t="s">
        <v>34</v>
      </c>
      <c r="X49" s="41" t="s">
        <v>34</v>
      </c>
      <c r="Y49" s="41" t="s">
        <v>34</v>
      </c>
      <c r="Z49" s="41" t="s">
        <v>34</v>
      </c>
      <c r="AA49" s="41" t="s">
        <v>34</v>
      </c>
      <c r="AB49" s="41" t="s">
        <v>34</v>
      </c>
      <c r="AC49" s="41" t="s">
        <v>34</v>
      </c>
      <c r="AD49" s="41" t="s">
        <v>34</v>
      </c>
      <c r="AE49" s="37" t="n"/>
      <c r="AF49" s="37" t="n"/>
      <c r="AG49" s="37" t="n"/>
      <c r="AH49" s="37" t="n"/>
      <c r="AI49" s="37" t="n"/>
      <c r="AJ49" s="37" t="n"/>
      <c r="AK49" s="37" t="n"/>
      <c r="AL49" s="37" t="n"/>
      <c r="AM49" s="37" t="n"/>
      <c r="AN49" s="37" t="n"/>
      <c r="AO49" s="37" t="n"/>
      <c r="AP49" s="37" t="n"/>
      <c r="AQ49" s="37" t="n"/>
      <c r="AR49" s="37" t="n"/>
      <c r="AS49" s="37" t="n"/>
      <c r="AT49" s="37" t="n"/>
      <c r="AU49" s="37" t="n"/>
      <c r="AV49" s="37" t="n"/>
      <c r="AW49" s="37" t="n"/>
      <c r="AX49" s="37" t="n"/>
      <c r="AY49" s="37" t="n"/>
      <c r="AZ49" s="37" t="n"/>
      <c r="BA49" s="37" t="n"/>
      <c r="BB49" s="37" t="n"/>
      <c r="BC49" s="37" t="n"/>
      <c r="BD49" s="37" t="n"/>
    </row>
    <row customFormat="true" ht="15" outlineLevel="0" r="50" s="34">
      <c r="A50" s="40" t="s">
        <v>37</v>
      </c>
      <c r="B50" s="41" t="n">
        <f aca="false" ca="false" dt2D="false" dtr="false" t="normal">SUM(B49)</f>
        <v>48.89</v>
      </c>
      <c r="C50" s="41" t="n">
        <f aca="false" ca="false" dt2D="false" dtr="false" t="normal">SUM(C49)</f>
        <v>14</v>
      </c>
      <c r="D50" s="41" t="n">
        <f aca="false" ca="false" dt2D="false" dtr="false" t="normal">SUM(D49)</f>
        <v>14</v>
      </c>
      <c r="E50" s="42" t="n">
        <f aca="false" ca="false" dt2D="false" dtr="false" t="normal">D50/B50</f>
        <v>0.2863571282470853</v>
      </c>
      <c r="F50" s="41" t="n">
        <f aca="false" ca="false" dt2D="false" dtr="false" t="normal">SUM(F49)</f>
        <v>0</v>
      </c>
      <c r="G50" s="36" t="s">
        <v>34</v>
      </c>
      <c r="H50" s="41" t="s">
        <v>34</v>
      </c>
      <c r="I50" s="41" t="n">
        <f aca="false" ca="false" dt2D="false" dtr="false" t="normal">SUM(I49)</f>
        <v>0</v>
      </c>
      <c r="J50" s="18" t="s">
        <v>34</v>
      </c>
      <c r="K50" s="18" t="s">
        <v>34</v>
      </c>
      <c r="L50" s="41" t="n">
        <f aca="false" ca="false" dt2D="false" dtr="false" t="normal">SUM(L49)</f>
        <v>0</v>
      </c>
      <c r="M50" s="41" t="n">
        <f aca="false" ca="false" dt2D="false" dtr="false" t="normal">SUM(M49)</f>
        <v>0</v>
      </c>
      <c r="N50" s="41" t="n">
        <f aca="false" ca="false" dt2D="false" dtr="false" t="normal">SUM(N49)</f>
        <v>0</v>
      </c>
      <c r="O50" s="41" t="n">
        <f aca="false" ca="false" dt2D="false" dtr="false" t="normal">SUM(O49)</f>
        <v>0</v>
      </c>
      <c r="P50" s="18" t="s">
        <v>34</v>
      </c>
      <c r="Q50" s="18" t="s">
        <v>34</v>
      </c>
      <c r="R50" s="41" t="n">
        <f aca="false" ca="false" dt2D="false" dtr="false" t="normal">SUM(R49)</f>
        <v>0</v>
      </c>
      <c r="S50" s="41" t="n">
        <f aca="false" ca="false" dt2D="false" dtr="false" t="normal">SUM(S49)</f>
        <v>0</v>
      </c>
      <c r="T50" s="36" t="s">
        <v>34</v>
      </c>
      <c r="U50" s="41" t="n">
        <f aca="false" ca="false" dt2D="false" dtr="false" t="normal">SUM(U49)</f>
        <v>0</v>
      </c>
      <c r="V50" s="36" t="s">
        <v>34</v>
      </c>
      <c r="W50" s="18" t="n">
        <f aca="false" ca="false" dt2D="false" dtr="false" t="normal">SUM(W49)</f>
        <v>0</v>
      </c>
      <c r="X50" s="36" t="s">
        <v>34</v>
      </c>
      <c r="Y50" s="18" t="s">
        <v>34</v>
      </c>
      <c r="Z50" s="41" t="n">
        <f aca="false" ca="false" dt2D="false" dtr="false" t="normal">SUM(Z49)</f>
        <v>0</v>
      </c>
      <c r="AA50" s="18" t="s">
        <v>34</v>
      </c>
      <c r="AB50" s="18" t="s">
        <v>34</v>
      </c>
      <c r="AC50" s="41" t="n">
        <f aca="false" ca="false" dt2D="false" dtr="false" t="normal">SUM(AC49)</f>
        <v>0</v>
      </c>
      <c r="AD50" s="41" t="n">
        <f aca="false" ca="false" dt2D="false" dtr="false" t="normal">SUM(AD49)</f>
        <v>0</v>
      </c>
      <c r="AE50" s="37" t="n"/>
      <c r="AF50" s="37" t="n"/>
      <c r="AG50" s="37" t="n"/>
      <c r="AH50" s="37" t="n"/>
      <c r="AI50" s="37" t="n"/>
      <c r="AJ50" s="37" t="n"/>
      <c r="AK50" s="37" t="n"/>
      <c r="AL50" s="37" t="n"/>
      <c r="AM50" s="37" t="n"/>
      <c r="AN50" s="37" t="n"/>
      <c r="AO50" s="37" t="n"/>
      <c r="AP50" s="37" t="n"/>
      <c r="AQ50" s="37" t="n"/>
      <c r="AR50" s="37" t="n"/>
      <c r="AS50" s="37" t="n"/>
      <c r="AT50" s="37" t="n"/>
      <c r="AU50" s="37" t="n"/>
      <c r="AV50" s="37" t="n"/>
      <c r="AW50" s="37" t="n"/>
      <c r="AX50" s="37" t="n"/>
      <c r="AY50" s="37" t="n"/>
      <c r="AZ50" s="37" t="n"/>
      <c r="BA50" s="37" t="n"/>
      <c r="BB50" s="37" t="n"/>
      <c r="BC50" s="37" t="n"/>
      <c r="BD50" s="37" t="n"/>
    </row>
    <row customFormat="true" customHeight="true" ht="15.75" outlineLevel="0" r="51" s="34">
      <c r="A51" s="44" t="s">
        <v>64</v>
      </c>
      <c r="B51" s="41" t="n"/>
      <c r="C51" s="41" t="n"/>
      <c r="D51" s="41" t="n"/>
      <c r="E51" s="39" t="n"/>
      <c r="F51" s="41" t="n"/>
      <c r="G51" s="36" t="n"/>
      <c r="H51" s="41" t="s">
        <v>34</v>
      </c>
      <c r="I51" s="41" t="n"/>
      <c r="J51" s="18" t="s">
        <v>34</v>
      </c>
      <c r="K51" s="18" t="s">
        <v>34</v>
      </c>
      <c r="L51" s="41" t="n"/>
      <c r="M51" s="41" t="n"/>
      <c r="N51" s="41" t="n"/>
      <c r="O51" s="41" t="n"/>
      <c r="P51" s="18" t="s">
        <v>34</v>
      </c>
      <c r="Q51" s="18" t="s">
        <v>34</v>
      </c>
      <c r="R51" s="41" t="n"/>
      <c r="S51" s="41" t="n"/>
      <c r="T51" s="36" t="n"/>
      <c r="U51" s="41" t="n"/>
      <c r="V51" s="36" t="n"/>
      <c r="W51" s="18" t="n"/>
      <c r="X51" s="36" t="n"/>
      <c r="Y51" s="18" t="s">
        <v>34</v>
      </c>
      <c r="Z51" s="41" t="n"/>
      <c r="AA51" s="18" t="s">
        <v>34</v>
      </c>
      <c r="AB51" s="18" t="s">
        <v>34</v>
      </c>
      <c r="AC51" s="41" t="n"/>
      <c r="AD51" s="41" t="n"/>
      <c r="AE51" s="37" t="n"/>
      <c r="AF51" s="37" t="n"/>
      <c r="AG51" s="37" t="n"/>
      <c r="AH51" s="37" t="n"/>
      <c r="AI51" s="37" t="n"/>
      <c r="AJ51" s="37" t="n"/>
      <c r="AK51" s="37" t="n"/>
      <c r="AL51" s="37" t="n"/>
      <c r="AM51" s="37" t="n"/>
      <c r="AN51" s="37" t="n"/>
      <c r="AO51" s="37" t="n"/>
      <c r="AP51" s="37" t="n"/>
      <c r="AQ51" s="37" t="n"/>
      <c r="AR51" s="37" t="n"/>
      <c r="AS51" s="37" t="n"/>
      <c r="AT51" s="37" t="n"/>
      <c r="AU51" s="37" t="n"/>
      <c r="AV51" s="37" t="n"/>
      <c r="AW51" s="37" t="n"/>
      <c r="AX51" s="37" t="n"/>
      <c r="AY51" s="37" t="n"/>
      <c r="AZ51" s="37" t="n"/>
      <c r="BA51" s="37" t="n"/>
      <c r="BB51" s="37" t="n"/>
      <c r="BC51" s="37" t="n"/>
      <c r="BD51" s="37" t="n"/>
    </row>
    <row customFormat="true" ht="15" outlineLevel="0" r="52" s="34">
      <c r="A52" s="46" t="s">
        <v>65</v>
      </c>
      <c r="B52" s="18" t="n">
        <v>24.81</v>
      </c>
      <c r="C52" s="18" t="n">
        <v>0</v>
      </c>
      <c r="D52" s="18" t="n">
        <v>0</v>
      </c>
      <c r="E52" s="39" t="n">
        <f aca="false" ca="false" dt2D="false" dtr="false" t="normal">D52/B52</f>
        <v>0</v>
      </c>
      <c r="F52" s="18" t="s">
        <v>34</v>
      </c>
      <c r="G52" s="18" t="s">
        <v>34</v>
      </c>
      <c r="H52" s="18" t="s">
        <v>34</v>
      </c>
      <c r="I52" s="18" t="s">
        <v>34</v>
      </c>
      <c r="J52" s="18" t="s">
        <v>34</v>
      </c>
      <c r="K52" s="18" t="s">
        <v>34</v>
      </c>
      <c r="L52" s="18" t="s">
        <v>34</v>
      </c>
      <c r="M52" s="18" t="s">
        <v>34</v>
      </c>
      <c r="N52" s="18" t="s">
        <v>34</v>
      </c>
      <c r="O52" s="18" t="s">
        <v>34</v>
      </c>
      <c r="P52" s="18" t="s">
        <v>34</v>
      </c>
      <c r="Q52" s="18" t="s">
        <v>34</v>
      </c>
      <c r="R52" s="18" t="s">
        <v>34</v>
      </c>
      <c r="S52" s="18" t="s">
        <v>34</v>
      </c>
      <c r="T52" s="18" t="s">
        <v>34</v>
      </c>
      <c r="U52" s="18" t="s">
        <v>34</v>
      </c>
      <c r="V52" s="36" t="s">
        <v>34</v>
      </c>
      <c r="W52" s="18" t="s">
        <v>34</v>
      </c>
      <c r="X52" s="18" t="s">
        <v>34</v>
      </c>
      <c r="Y52" s="18" t="s">
        <v>34</v>
      </c>
      <c r="Z52" s="18" t="s">
        <v>34</v>
      </c>
      <c r="AA52" s="18" t="s">
        <v>34</v>
      </c>
      <c r="AB52" s="18" t="s">
        <v>34</v>
      </c>
      <c r="AC52" s="18" t="s">
        <v>34</v>
      </c>
      <c r="AD52" s="18" t="s">
        <v>34</v>
      </c>
      <c r="AE52" s="37" t="n"/>
      <c r="AF52" s="37" t="n"/>
      <c r="AG52" s="37" t="n"/>
      <c r="AH52" s="37" t="n"/>
      <c r="AI52" s="37" t="n"/>
      <c r="AJ52" s="37" t="n"/>
      <c r="AK52" s="37" t="n"/>
      <c r="AL52" s="37" t="n"/>
      <c r="AM52" s="37" t="n"/>
      <c r="AN52" s="37" t="n"/>
      <c r="AO52" s="37" t="n"/>
      <c r="AP52" s="37" t="n"/>
      <c r="AQ52" s="37" t="n"/>
      <c r="AR52" s="37" t="n"/>
      <c r="AS52" s="37" t="n"/>
      <c r="AT52" s="37" t="n"/>
      <c r="AU52" s="37" t="n"/>
      <c r="AV52" s="37" t="n"/>
      <c r="AW52" s="37" t="n"/>
      <c r="AX52" s="37" t="n"/>
      <c r="AY52" s="37" t="n"/>
      <c r="AZ52" s="37" t="n"/>
      <c r="BA52" s="37" t="n"/>
      <c r="BB52" s="37" t="n"/>
      <c r="BC52" s="37" t="n"/>
      <c r="BD52" s="37" t="n"/>
    </row>
    <row customFormat="true" ht="15" outlineLevel="0" r="53" s="34">
      <c r="A53" s="40" t="s">
        <v>37</v>
      </c>
      <c r="B53" s="41" t="n">
        <f aca="false" ca="false" dt2D="false" dtr="false" t="normal">B52</f>
        <v>24.81</v>
      </c>
      <c r="C53" s="41" t="n">
        <f aca="false" ca="false" dt2D="false" dtr="false" t="normal">C52</f>
        <v>0</v>
      </c>
      <c r="D53" s="41" t="n">
        <f aca="false" ca="false" dt2D="false" dtr="false" t="normal">D52</f>
        <v>0</v>
      </c>
      <c r="E53" s="42" t="n">
        <f aca="false" ca="false" dt2D="false" dtr="false" t="normal">D53/B53</f>
        <v>0</v>
      </c>
      <c r="F53" s="41" t="n">
        <v>0</v>
      </c>
      <c r="G53" s="41" t="n">
        <v>0</v>
      </c>
      <c r="H53" s="41" t="s">
        <v>34</v>
      </c>
      <c r="I53" s="41" t="n">
        <v>0</v>
      </c>
      <c r="J53" s="41" t="s">
        <v>34</v>
      </c>
      <c r="K53" s="41" t="s">
        <v>34</v>
      </c>
      <c r="L53" s="41" t="n">
        <v>0</v>
      </c>
      <c r="M53" s="41" t="n">
        <v>0</v>
      </c>
      <c r="N53" s="41" t="n">
        <v>0</v>
      </c>
      <c r="O53" s="41" t="n">
        <v>0</v>
      </c>
      <c r="P53" s="18" t="s">
        <v>34</v>
      </c>
      <c r="Q53" s="18" t="s">
        <v>34</v>
      </c>
      <c r="R53" s="41" t="n">
        <v>0</v>
      </c>
      <c r="S53" s="41" t="n">
        <v>0</v>
      </c>
      <c r="T53" s="41" t="n">
        <v>0</v>
      </c>
      <c r="U53" s="41" t="n">
        <v>0</v>
      </c>
      <c r="V53" s="52" t="n">
        <v>0</v>
      </c>
      <c r="W53" s="41" t="n">
        <v>0</v>
      </c>
      <c r="X53" s="41" t="n">
        <v>0</v>
      </c>
      <c r="Y53" s="18" t="s">
        <v>34</v>
      </c>
      <c r="Z53" s="41" t="n">
        <v>0</v>
      </c>
      <c r="AA53" s="41" t="n">
        <v>0</v>
      </c>
      <c r="AB53" s="41" t="s">
        <v>34</v>
      </c>
      <c r="AC53" s="41" t="n">
        <v>0</v>
      </c>
      <c r="AD53" s="41" t="n">
        <v>0</v>
      </c>
      <c r="AE53" s="37" t="n"/>
      <c r="AF53" s="37" t="n"/>
      <c r="AG53" s="37" t="n"/>
      <c r="AH53" s="37" t="n"/>
      <c r="AI53" s="37" t="n"/>
      <c r="AJ53" s="37" t="n"/>
      <c r="AK53" s="37" t="n"/>
      <c r="AL53" s="37" t="n"/>
      <c r="AM53" s="37" t="n"/>
      <c r="AN53" s="37" t="n"/>
      <c r="AO53" s="37" t="n"/>
      <c r="AP53" s="37" t="n"/>
      <c r="AQ53" s="37" t="n"/>
      <c r="AR53" s="37" t="n"/>
      <c r="AS53" s="37" t="n"/>
      <c r="AT53" s="37" t="n"/>
      <c r="AU53" s="37" t="n"/>
      <c r="AV53" s="37" t="n"/>
      <c r="AW53" s="37" t="n"/>
      <c r="AX53" s="37" t="n"/>
      <c r="AY53" s="37" t="n"/>
      <c r="AZ53" s="37" t="n"/>
      <c r="BA53" s="37" t="n"/>
      <c r="BB53" s="37" t="n"/>
      <c r="BC53" s="37" t="n"/>
      <c r="BD53" s="37" t="n"/>
    </row>
    <row customFormat="true" ht="15" outlineLevel="0" r="54" s="34">
      <c r="A54" s="44" t="s">
        <v>66</v>
      </c>
      <c r="B54" s="18" t="n"/>
      <c r="C54" s="18" t="n"/>
      <c r="D54" s="18" t="n"/>
      <c r="E54" s="39" t="n"/>
      <c r="F54" s="18" t="n"/>
      <c r="G54" s="36" t="n"/>
      <c r="H54" s="41" t="n"/>
      <c r="I54" s="18" t="n"/>
      <c r="J54" s="18" t="n"/>
      <c r="K54" s="18" t="n"/>
      <c r="L54" s="18" t="n"/>
      <c r="M54" s="18" t="n"/>
      <c r="N54" s="18" t="n"/>
      <c r="O54" s="18" t="n"/>
      <c r="P54" s="18" t="n"/>
      <c r="Q54" s="18" t="n"/>
      <c r="R54" s="18" t="n"/>
      <c r="S54" s="18" t="n"/>
      <c r="T54" s="18" t="n"/>
      <c r="U54" s="18" t="n"/>
      <c r="V54" s="36" t="n"/>
      <c r="W54" s="18" t="n"/>
      <c r="X54" s="36" t="n"/>
      <c r="Y54" s="18" t="n"/>
      <c r="Z54" s="18" t="n"/>
      <c r="AA54" s="18" t="n"/>
      <c r="AB54" s="41" t="n"/>
      <c r="AC54" s="18" t="n"/>
      <c r="AD54" s="18" t="n"/>
      <c r="AE54" s="37" t="n"/>
      <c r="AF54" s="37" t="n"/>
      <c r="AG54" s="37" t="n"/>
      <c r="AH54" s="37" t="n"/>
      <c r="AI54" s="37" t="n"/>
      <c r="AJ54" s="37" t="n"/>
      <c r="AK54" s="37" t="n"/>
      <c r="AL54" s="37" t="n"/>
      <c r="AM54" s="37" t="n"/>
      <c r="AN54" s="37" t="n"/>
      <c r="AO54" s="37" t="n"/>
      <c r="AP54" s="37" t="n"/>
      <c r="AQ54" s="37" t="n"/>
      <c r="AR54" s="37" t="n"/>
      <c r="AS54" s="37" t="n"/>
      <c r="AT54" s="37" t="n"/>
      <c r="AU54" s="37" t="n"/>
      <c r="AV54" s="37" t="n"/>
      <c r="AW54" s="37" t="n"/>
      <c r="AX54" s="37" t="n"/>
      <c r="AY54" s="37" t="n"/>
      <c r="AZ54" s="37" t="n"/>
      <c r="BA54" s="37" t="n"/>
      <c r="BB54" s="37" t="n"/>
      <c r="BC54" s="37" t="n"/>
      <c r="BD54" s="37" t="n"/>
    </row>
    <row customFormat="true" ht="15" outlineLevel="0" r="55" s="34">
      <c r="A55" s="46" t="s">
        <v>67</v>
      </c>
      <c r="B55" s="18" t="n">
        <v>49.73</v>
      </c>
      <c r="C55" s="18" t="n">
        <v>15</v>
      </c>
      <c r="D55" s="18" t="n">
        <v>24</v>
      </c>
      <c r="E55" s="39" t="n">
        <f aca="false" ca="false" dt2D="false" dtr="false" t="normal">D55/B55</f>
        <v>0.48260607279308265</v>
      </c>
      <c r="F55" s="41" t="s">
        <v>34</v>
      </c>
      <c r="G55" s="41" t="s">
        <v>34</v>
      </c>
      <c r="H55" s="41" t="s">
        <v>34</v>
      </c>
      <c r="I55" s="41" t="s">
        <v>34</v>
      </c>
      <c r="J55" s="41" t="s">
        <v>34</v>
      </c>
      <c r="K55" s="41" t="s">
        <v>34</v>
      </c>
      <c r="L55" s="41" t="s">
        <v>34</v>
      </c>
      <c r="M55" s="41" t="s">
        <v>34</v>
      </c>
      <c r="N55" s="41" t="s">
        <v>34</v>
      </c>
      <c r="O55" s="41" t="s">
        <v>34</v>
      </c>
      <c r="P55" s="41" t="s">
        <v>34</v>
      </c>
      <c r="Q55" s="41" t="s">
        <v>34</v>
      </c>
      <c r="R55" s="41" t="s">
        <v>34</v>
      </c>
      <c r="S55" s="41" t="s">
        <v>34</v>
      </c>
      <c r="T55" s="41" t="s">
        <v>34</v>
      </c>
      <c r="U55" s="18" t="n">
        <v>1</v>
      </c>
      <c r="V55" s="36" t="n">
        <v>5</v>
      </c>
      <c r="W55" s="18" t="n">
        <v>1</v>
      </c>
      <c r="X55" s="18" t="n">
        <v>4.2</v>
      </c>
      <c r="Y55" s="18" t="s">
        <v>34</v>
      </c>
      <c r="Z55" s="18" t="s">
        <v>34</v>
      </c>
      <c r="AA55" s="18" t="s">
        <v>34</v>
      </c>
      <c r="AB55" s="41" t="s">
        <v>34</v>
      </c>
      <c r="AC55" s="41" t="s">
        <v>34</v>
      </c>
      <c r="AD55" s="41" t="n">
        <v>1</v>
      </c>
      <c r="AE55" s="37" t="n"/>
      <c r="AF55" s="37" t="n"/>
      <c r="AG55" s="37" t="n"/>
      <c r="AH55" s="37" t="n"/>
      <c r="AI55" s="37" t="n"/>
      <c r="AJ55" s="37" t="n"/>
      <c r="AK55" s="37" t="n"/>
      <c r="AL55" s="37" t="n"/>
      <c r="AM55" s="37" t="n"/>
      <c r="AN55" s="37" t="n"/>
      <c r="AO55" s="37" t="n"/>
      <c r="AP55" s="37" t="n"/>
      <c r="AQ55" s="37" t="n"/>
      <c r="AR55" s="37" t="n"/>
      <c r="AS55" s="37" t="n"/>
      <c r="AT55" s="37" t="n"/>
      <c r="AU55" s="37" t="n"/>
      <c r="AV55" s="37" t="n"/>
      <c r="AW55" s="37" t="n"/>
      <c r="AX55" s="37" t="n"/>
      <c r="AY55" s="37" t="n"/>
      <c r="AZ55" s="37" t="n"/>
      <c r="BA55" s="37" t="n"/>
      <c r="BB55" s="37" t="n"/>
      <c r="BC55" s="37" t="n"/>
      <c r="BD55" s="37" t="n"/>
    </row>
    <row customFormat="true" ht="15" outlineLevel="0" r="56" s="34">
      <c r="A56" s="46" t="s">
        <v>68</v>
      </c>
      <c r="B56" s="18" t="n">
        <v>46.73</v>
      </c>
      <c r="C56" s="18" t="n">
        <v>7</v>
      </c>
      <c r="D56" s="18" t="n">
        <v>21</v>
      </c>
      <c r="E56" s="39" t="n">
        <f aca="false" ca="false" dt2D="false" dtr="false" t="normal">D56/B56</f>
        <v>0.44939011341750484</v>
      </c>
      <c r="F56" s="41" t="s">
        <v>34</v>
      </c>
      <c r="G56" s="41" t="s">
        <v>34</v>
      </c>
      <c r="H56" s="41" t="s">
        <v>34</v>
      </c>
      <c r="I56" s="41" t="s">
        <v>34</v>
      </c>
      <c r="J56" s="41" t="s">
        <v>34</v>
      </c>
      <c r="K56" s="41" t="s">
        <v>34</v>
      </c>
      <c r="L56" s="41" t="s">
        <v>34</v>
      </c>
      <c r="M56" s="41" t="s">
        <v>34</v>
      </c>
      <c r="N56" s="41" t="s">
        <v>34</v>
      </c>
      <c r="O56" s="41" t="s">
        <v>34</v>
      </c>
      <c r="P56" s="41" t="s">
        <v>34</v>
      </c>
      <c r="Q56" s="41" t="s">
        <v>34</v>
      </c>
      <c r="R56" s="41" t="s">
        <v>34</v>
      </c>
      <c r="S56" s="41" t="s">
        <v>34</v>
      </c>
      <c r="T56" s="41" t="s">
        <v>34</v>
      </c>
      <c r="U56" s="18" t="n">
        <v>1</v>
      </c>
      <c r="V56" s="36" t="n">
        <v>5</v>
      </c>
      <c r="W56" s="18" t="s">
        <v>34</v>
      </c>
      <c r="X56" s="18" t="n">
        <v>4.8</v>
      </c>
      <c r="Y56" s="18" t="s">
        <v>34</v>
      </c>
      <c r="Z56" s="18" t="s">
        <v>34</v>
      </c>
      <c r="AA56" s="18" t="s">
        <v>34</v>
      </c>
      <c r="AB56" s="41" t="s">
        <v>34</v>
      </c>
      <c r="AC56" s="41" t="s">
        <v>34</v>
      </c>
      <c r="AD56" s="41" t="s">
        <v>34</v>
      </c>
      <c r="AE56" s="37" t="n"/>
      <c r="AF56" s="37" t="n"/>
      <c r="AG56" s="37" t="n"/>
      <c r="AH56" s="37" t="n"/>
      <c r="AI56" s="37" t="n"/>
      <c r="AJ56" s="37" t="n"/>
      <c r="AK56" s="37" t="n"/>
      <c r="AL56" s="37" t="n"/>
      <c r="AM56" s="37" t="n"/>
      <c r="AN56" s="37" t="n"/>
      <c r="AO56" s="37" t="n"/>
      <c r="AP56" s="37" t="n"/>
      <c r="AQ56" s="37" t="n"/>
      <c r="AR56" s="37" t="n"/>
      <c r="AS56" s="37" t="n"/>
      <c r="AT56" s="37" t="n"/>
      <c r="AU56" s="37" t="n"/>
      <c r="AV56" s="37" t="n"/>
      <c r="AW56" s="37" t="n"/>
      <c r="AX56" s="37" t="n"/>
      <c r="AY56" s="37" t="n"/>
      <c r="AZ56" s="37" t="n"/>
      <c r="BA56" s="37" t="n"/>
      <c r="BB56" s="37" t="n"/>
      <c r="BC56" s="37" t="n"/>
      <c r="BD56" s="37" t="n"/>
    </row>
    <row customFormat="true" ht="15" outlineLevel="0" r="57" s="34">
      <c r="A57" s="40" t="s">
        <v>37</v>
      </c>
      <c r="B57" s="41" t="n">
        <f aca="false" ca="false" dt2D="false" dtr="false" t="normal">SUM(B55:B56)</f>
        <v>96.46</v>
      </c>
      <c r="C57" s="41" t="n">
        <f aca="false" ca="false" dt2D="false" dtr="false" t="normal">SUM(C55:C56)</f>
        <v>22</v>
      </c>
      <c r="D57" s="41" t="n">
        <f aca="false" ca="false" dt2D="false" dtr="false" t="normal">SUM(D55:D56)</f>
        <v>45</v>
      </c>
      <c r="E57" s="42" t="n">
        <f aca="false" ca="false" dt2D="false" dtr="false" t="normal">D57/B57</f>
        <v>0.4665146174580137</v>
      </c>
      <c r="F57" s="41" t="n">
        <f aca="false" ca="false" dt2D="false" dtr="false" t="normal">SUM(F55:F56)</f>
        <v>0</v>
      </c>
      <c r="G57" s="36" t="n"/>
      <c r="H57" s="41" t="s">
        <v>34</v>
      </c>
      <c r="I57" s="41" t="n">
        <f aca="false" ca="false" dt2D="false" dtr="false" t="normal">SUM(I55:I56)</f>
        <v>0</v>
      </c>
      <c r="J57" s="18" t="s">
        <v>34</v>
      </c>
      <c r="K57" s="18" t="s">
        <v>34</v>
      </c>
      <c r="L57" s="41" t="n">
        <f aca="false" ca="false" dt2D="false" dtr="false" t="normal">SUM(L55:L56)</f>
        <v>0</v>
      </c>
      <c r="M57" s="41" t="n">
        <f aca="false" ca="false" dt2D="false" dtr="false" t="normal">SUM(M55:M56)</f>
        <v>0</v>
      </c>
      <c r="N57" s="41" t="n">
        <f aca="false" ca="false" dt2D="false" dtr="false" t="normal">SUM(N55:N56)</f>
        <v>0</v>
      </c>
      <c r="O57" s="41" t="n">
        <f aca="false" ca="false" dt2D="false" dtr="false" t="normal">SUM(O55:O56)</f>
        <v>0</v>
      </c>
      <c r="P57" s="18" t="s">
        <v>34</v>
      </c>
      <c r="Q57" s="18" t="s">
        <v>34</v>
      </c>
      <c r="R57" s="41" t="n">
        <f aca="false" ca="false" dt2D="false" dtr="false" t="normal">SUM(R55:R56)</f>
        <v>0</v>
      </c>
      <c r="S57" s="41" t="n">
        <f aca="false" ca="false" dt2D="false" dtr="false" t="normal">SUM(S55:S56)</f>
        <v>0</v>
      </c>
      <c r="T57" s="41" t="n">
        <f aca="false" ca="false" dt2D="false" dtr="false" t="normal">SUM(T55:T56)</f>
        <v>0</v>
      </c>
      <c r="U57" s="41" t="n">
        <f aca="false" ca="false" dt2D="false" dtr="false" t="normal">SUM(U55:U56)</f>
        <v>2</v>
      </c>
      <c r="V57" s="36" t="s">
        <v>34</v>
      </c>
      <c r="W57" s="18" t="n">
        <f aca="false" ca="false" dt2D="false" dtr="false" t="normal">SUM(W55:W56)</f>
        <v>1</v>
      </c>
      <c r="X57" s="36" t="s">
        <v>34</v>
      </c>
      <c r="Y57" s="18" t="s">
        <v>34</v>
      </c>
      <c r="Z57" s="41" t="n">
        <f aca="false" ca="false" dt2D="false" dtr="false" t="normal">SUM(Z55:Z56)</f>
        <v>0</v>
      </c>
      <c r="AA57" s="18" t="s">
        <v>34</v>
      </c>
      <c r="AB57" s="18" t="s">
        <v>34</v>
      </c>
      <c r="AC57" s="41" t="n">
        <f aca="false" ca="false" dt2D="false" dtr="false" t="normal">SUM(AC55:AC56)</f>
        <v>0</v>
      </c>
      <c r="AD57" s="41" t="n">
        <f aca="false" ca="false" dt2D="false" dtr="false" t="normal">SUM(AD55:AD56)</f>
        <v>1</v>
      </c>
      <c r="AE57" s="37" t="n"/>
      <c r="AF57" s="37" t="n"/>
      <c r="AG57" s="37" t="n"/>
      <c r="AH57" s="37" t="n"/>
      <c r="AI57" s="37" t="n"/>
      <c r="AJ57" s="37" t="n"/>
      <c r="AK57" s="37" t="n"/>
      <c r="AL57" s="37" t="n"/>
      <c r="AM57" s="37" t="n"/>
      <c r="AN57" s="37" t="n"/>
      <c r="AO57" s="37" t="n"/>
      <c r="AP57" s="37" t="n"/>
      <c r="AQ57" s="37" t="n"/>
      <c r="AR57" s="37" t="n"/>
      <c r="AS57" s="37" t="n"/>
      <c r="AT57" s="37" t="n"/>
      <c r="AU57" s="37" t="n"/>
      <c r="AV57" s="37" t="n"/>
      <c r="AW57" s="37" t="n"/>
      <c r="AX57" s="37" t="n"/>
      <c r="AY57" s="37" t="n"/>
      <c r="AZ57" s="37" t="n"/>
      <c r="BA57" s="37" t="n"/>
      <c r="BB57" s="37" t="n"/>
      <c r="BC57" s="37" t="n"/>
      <c r="BD57" s="37" t="n"/>
    </row>
    <row customFormat="true" ht="15" outlineLevel="0" r="58" s="49">
      <c r="A58" s="44" t="s">
        <v>69</v>
      </c>
      <c r="B58" s="18" t="n"/>
      <c r="C58" s="18" t="n"/>
      <c r="D58" s="18" t="n"/>
      <c r="E58" s="39" t="n"/>
      <c r="F58" s="18" t="n"/>
      <c r="G58" s="36" t="n"/>
      <c r="H58" s="41" t="n"/>
      <c r="I58" s="18" t="n"/>
      <c r="J58" s="18" t="n"/>
      <c r="K58" s="18" t="n"/>
      <c r="L58" s="18" t="n"/>
      <c r="M58" s="18" t="n"/>
      <c r="N58" s="18" t="n"/>
      <c r="O58" s="18" t="n"/>
      <c r="P58" s="18" t="n"/>
      <c r="Q58" s="18" t="n"/>
      <c r="R58" s="18" t="n"/>
      <c r="S58" s="18" t="n"/>
      <c r="T58" s="18" t="n"/>
      <c r="U58" s="18" t="n"/>
      <c r="V58" s="36" t="n"/>
      <c r="W58" s="18" t="n"/>
      <c r="X58" s="36" t="n"/>
      <c r="Y58" s="18" t="n"/>
      <c r="Z58" s="18" t="n"/>
      <c r="AA58" s="18" t="n"/>
      <c r="AB58" s="18" t="n"/>
      <c r="AC58" s="18" t="n"/>
      <c r="AD58" s="18" t="n"/>
      <c r="AE58" s="37" t="n"/>
      <c r="AF58" s="37" t="n"/>
      <c r="AG58" s="37" t="n"/>
      <c r="AH58" s="37" t="n"/>
      <c r="AI58" s="37" t="n"/>
      <c r="AJ58" s="37" t="n"/>
      <c r="AK58" s="37" t="n"/>
      <c r="AL58" s="37" t="n"/>
      <c r="AM58" s="37" t="n"/>
      <c r="AN58" s="37" t="n"/>
      <c r="AO58" s="37" t="n"/>
      <c r="AP58" s="37" t="n"/>
      <c r="AQ58" s="37" t="n"/>
      <c r="AR58" s="37" t="n"/>
      <c r="AS58" s="37" t="n"/>
      <c r="AT58" s="37" t="n"/>
      <c r="AU58" s="37" t="n"/>
      <c r="AV58" s="37" t="n"/>
      <c r="AW58" s="37" t="n"/>
      <c r="AX58" s="37" t="n"/>
      <c r="AY58" s="37" t="n"/>
      <c r="AZ58" s="37" t="n"/>
      <c r="BA58" s="37" t="n"/>
      <c r="BB58" s="37" t="n"/>
      <c r="BC58" s="37" t="n"/>
      <c r="BD58" s="37" t="n"/>
    </row>
    <row customFormat="true" ht="15" outlineLevel="0" r="59" s="34">
      <c r="A59" s="46" t="s">
        <v>70</v>
      </c>
      <c r="B59" s="18" t="n">
        <v>21.81</v>
      </c>
      <c r="C59" s="18" t="n">
        <v>59</v>
      </c>
      <c r="D59" s="18" t="n">
        <v>78</v>
      </c>
      <c r="E59" s="39" t="n">
        <f aca="false" ca="false" dt2D="false" dtr="false" t="normal">D59/B59</f>
        <v>3.5763411279229715</v>
      </c>
      <c r="F59" s="18" t="n">
        <v>4</v>
      </c>
      <c r="G59" s="36" t="n">
        <v>8</v>
      </c>
      <c r="H59" s="41" t="s">
        <v>34</v>
      </c>
      <c r="I59" s="41" t="s">
        <v>34</v>
      </c>
      <c r="J59" s="41" t="s">
        <v>34</v>
      </c>
      <c r="K59" s="41" t="s">
        <v>34</v>
      </c>
      <c r="L59" s="18" t="n">
        <v>2</v>
      </c>
      <c r="M59" s="18" t="n">
        <v>2</v>
      </c>
      <c r="N59" s="18" t="n">
        <v>4</v>
      </c>
      <c r="O59" s="18" t="s">
        <v>34</v>
      </c>
      <c r="P59" s="18" t="s">
        <v>34</v>
      </c>
      <c r="Q59" s="18" t="s">
        <v>34</v>
      </c>
      <c r="R59" s="18" t="n">
        <v>2</v>
      </c>
      <c r="S59" s="18" t="n">
        <v>2</v>
      </c>
      <c r="T59" s="36" t="n">
        <v>100</v>
      </c>
      <c r="U59" s="18" t="n">
        <v>9</v>
      </c>
      <c r="V59" s="36" t="n">
        <v>11.6</v>
      </c>
      <c r="W59" s="18" t="n">
        <v>9</v>
      </c>
      <c r="X59" s="36" t="n">
        <v>8</v>
      </c>
      <c r="Y59" s="18" t="s">
        <v>34</v>
      </c>
      <c r="Z59" s="18" t="s">
        <v>34</v>
      </c>
      <c r="AA59" s="18" t="s">
        <v>34</v>
      </c>
      <c r="AB59" s="18" t="s">
        <v>34</v>
      </c>
      <c r="AC59" s="18" t="n">
        <v>6</v>
      </c>
      <c r="AD59" s="18" t="n">
        <v>3</v>
      </c>
      <c r="AE59" s="37" t="n"/>
      <c r="AF59" s="37" t="n"/>
      <c r="AG59" s="37" t="n"/>
      <c r="AH59" s="37" t="n"/>
      <c r="AI59" s="37" t="n"/>
      <c r="AJ59" s="37" t="n"/>
      <c r="AK59" s="37" t="n"/>
      <c r="AL59" s="37" t="n"/>
      <c r="AM59" s="37" t="n"/>
      <c r="AN59" s="37" t="n"/>
      <c r="AO59" s="37" t="n"/>
      <c r="AP59" s="37" t="n"/>
      <c r="AQ59" s="37" t="n"/>
      <c r="AR59" s="37" t="n"/>
      <c r="AS59" s="37" t="n"/>
      <c r="AT59" s="37" t="n"/>
      <c r="AU59" s="37" t="n"/>
      <c r="AV59" s="37" t="n"/>
      <c r="AW59" s="37" t="n"/>
      <c r="AX59" s="37" t="n"/>
      <c r="AY59" s="37" t="n"/>
      <c r="AZ59" s="37" t="n"/>
      <c r="BA59" s="37" t="n"/>
      <c r="BB59" s="37" t="n"/>
      <c r="BC59" s="37" t="n"/>
      <c r="BD59" s="37" t="n"/>
    </row>
    <row customFormat="true" ht="15" outlineLevel="0" r="60" s="45">
      <c r="A60" s="46" t="s">
        <v>71</v>
      </c>
      <c r="B60" s="18" t="n">
        <v>12.69</v>
      </c>
      <c r="C60" s="18" t="n">
        <v>43</v>
      </c>
      <c r="D60" s="18" t="n">
        <v>43</v>
      </c>
      <c r="E60" s="39" t="n">
        <f aca="false" ca="false" dt2D="false" dtr="false" t="normal">D60/B60</f>
        <v>3.38849487785658</v>
      </c>
      <c r="F60" s="18" t="n">
        <v>5</v>
      </c>
      <c r="G60" s="36" t="n">
        <v>11.7</v>
      </c>
      <c r="H60" s="41" t="s">
        <v>34</v>
      </c>
      <c r="I60" s="41" t="s">
        <v>34</v>
      </c>
      <c r="J60" s="41" t="s">
        <v>34</v>
      </c>
      <c r="K60" s="41" t="s">
        <v>34</v>
      </c>
      <c r="L60" s="18" t="n">
        <v>3</v>
      </c>
      <c r="M60" s="18" t="n">
        <v>2</v>
      </c>
      <c r="N60" s="18" t="n">
        <v>4</v>
      </c>
      <c r="O60" s="18" t="n"/>
      <c r="P60" s="18" t="s">
        <v>34</v>
      </c>
      <c r="Q60" s="18" t="s">
        <v>34</v>
      </c>
      <c r="R60" s="18" t="n">
        <v>3</v>
      </c>
      <c r="S60" s="18" t="n">
        <v>1</v>
      </c>
      <c r="T60" s="36" t="n">
        <v>80</v>
      </c>
      <c r="U60" s="18" t="n">
        <v>5</v>
      </c>
      <c r="V60" s="36" t="n">
        <v>12</v>
      </c>
      <c r="W60" s="18" t="n">
        <v>5</v>
      </c>
      <c r="X60" s="36" t="n">
        <v>11.7</v>
      </c>
      <c r="Y60" s="18" t="s">
        <v>34</v>
      </c>
      <c r="Z60" s="18" t="s">
        <v>34</v>
      </c>
      <c r="AA60" s="18" t="s">
        <v>34</v>
      </c>
      <c r="AB60" s="18" t="s">
        <v>34</v>
      </c>
      <c r="AC60" s="18" t="n">
        <v>3</v>
      </c>
      <c r="AD60" s="18" t="n">
        <v>2</v>
      </c>
      <c r="AE60" s="47" t="n"/>
      <c r="AF60" s="47" t="n"/>
      <c r="AG60" s="47" t="n"/>
      <c r="AH60" s="47" t="n"/>
      <c r="AI60" s="47" t="n"/>
      <c r="AJ60" s="47" t="n"/>
      <c r="AK60" s="47" t="n"/>
      <c r="AL60" s="47" t="n"/>
      <c r="AM60" s="47" t="n"/>
      <c r="AN60" s="47" t="n"/>
      <c r="AO60" s="47" t="n"/>
      <c r="AP60" s="47" t="n"/>
      <c r="AQ60" s="47" t="n"/>
      <c r="AR60" s="47" t="n"/>
      <c r="AS60" s="47" t="n"/>
      <c r="AT60" s="47" t="n"/>
      <c r="AU60" s="47" t="n"/>
      <c r="AV60" s="47" t="n"/>
      <c r="AW60" s="47" t="n"/>
      <c r="AX60" s="47" t="n"/>
      <c r="AY60" s="47" t="n"/>
      <c r="AZ60" s="47" t="n"/>
      <c r="BA60" s="47" t="n"/>
      <c r="BB60" s="47" t="n"/>
      <c r="BC60" s="47" t="n"/>
      <c r="BD60" s="47" t="n"/>
    </row>
    <row customFormat="true" customHeight="true" ht="14.25" outlineLevel="0" r="61" s="50">
      <c r="A61" s="46" t="s">
        <v>72</v>
      </c>
      <c r="B61" s="18" t="n">
        <v>18.62</v>
      </c>
      <c r="C61" s="18" t="n">
        <v>99</v>
      </c>
      <c r="D61" s="18" t="n">
        <v>103</v>
      </c>
      <c r="E61" s="39" t="n">
        <f aca="false" ca="false" dt2D="false" dtr="false" t="normal">D61/B61</f>
        <v>5.531686358754028</v>
      </c>
      <c r="F61" s="18" t="n">
        <v>7</v>
      </c>
      <c r="G61" s="36" t="n">
        <f aca="false" ca="false" dt2D="false" dtr="false" t="normal">F61/C61*100</f>
        <v>7.07070707070707</v>
      </c>
      <c r="H61" s="41" t="s">
        <v>34</v>
      </c>
      <c r="I61" s="18" t="n">
        <v>1</v>
      </c>
      <c r="J61" s="41" t="s">
        <v>34</v>
      </c>
      <c r="K61" s="41" t="s">
        <v>34</v>
      </c>
      <c r="L61" s="18" t="n">
        <v>3</v>
      </c>
      <c r="M61" s="18" t="n">
        <v>3</v>
      </c>
      <c r="N61" s="18" t="n">
        <v>5</v>
      </c>
      <c r="O61" s="18" t="s">
        <v>34</v>
      </c>
      <c r="P61" s="18" t="s">
        <v>34</v>
      </c>
      <c r="Q61" s="18" t="s">
        <v>34</v>
      </c>
      <c r="R61" s="18" t="n">
        <v>3</v>
      </c>
      <c r="S61" s="18" t="n">
        <v>2</v>
      </c>
      <c r="T61" s="36" t="n">
        <v>72</v>
      </c>
      <c r="U61" s="18" t="n">
        <v>12</v>
      </c>
      <c r="V61" s="36" t="n">
        <v>12</v>
      </c>
      <c r="W61" s="18" t="n">
        <v>10</v>
      </c>
      <c r="X61" s="36" t="n">
        <v>9.8</v>
      </c>
      <c r="Y61" s="18" t="s">
        <v>34</v>
      </c>
      <c r="Z61" s="18" t="n">
        <v>1</v>
      </c>
      <c r="AA61" s="18" t="s">
        <v>34</v>
      </c>
      <c r="AB61" s="18" t="s">
        <v>34</v>
      </c>
      <c r="AC61" s="18" t="n">
        <v>6</v>
      </c>
      <c r="AD61" s="18" t="n">
        <v>3</v>
      </c>
      <c r="AE61" s="51" t="n"/>
      <c r="AF61" s="51" t="n"/>
      <c r="AG61" s="51" t="n"/>
      <c r="AH61" s="51" t="n"/>
      <c r="AI61" s="51" t="n"/>
      <c r="AJ61" s="51" t="n"/>
      <c r="AK61" s="51" t="n"/>
      <c r="AL61" s="51" t="n"/>
      <c r="AM61" s="51" t="n"/>
      <c r="AN61" s="51" t="n"/>
      <c r="AO61" s="51" t="n"/>
      <c r="AP61" s="51" t="n"/>
      <c r="AQ61" s="51" t="n"/>
      <c r="AR61" s="51" t="n"/>
      <c r="AS61" s="51" t="n"/>
      <c r="AT61" s="51" t="n"/>
      <c r="AU61" s="51" t="n"/>
      <c r="AV61" s="51" t="n"/>
      <c r="AW61" s="51" t="n"/>
      <c r="AX61" s="51" t="n"/>
      <c r="AY61" s="51" t="n"/>
      <c r="AZ61" s="51" t="n"/>
      <c r="BA61" s="51" t="n"/>
      <c r="BB61" s="51" t="n"/>
      <c r="BC61" s="51" t="n"/>
      <c r="BD61" s="51" t="n"/>
    </row>
    <row customFormat="true" ht="15" outlineLevel="0" r="62" s="34">
      <c r="A62" s="46" t="s">
        <v>73</v>
      </c>
      <c r="B62" s="18" t="n">
        <v>27.49</v>
      </c>
      <c r="C62" s="18" t="n">
        <v>62</v>
      </c>
      <c r="D62" s="18" t="n">
        <v>67</v>
      </c>
      <c r="E62" s="39" t="n">
        <f aca="false" ca="false" dt2D="false" dtr="false" t="normal">D62/B62</f>
        <v>2.4372499090578392</v>
      </c>
      <c r="F62" s="18" t="n">
        <v>4</v>
      </c>
      <c r="G62" s="36" t="n">
        <v>6.8</v>
      </c>
      <c r="H62" s="41" t="s">
        <v>34</v>
      </c>
      <c r="I62" s="18" t="s">
        <v>34</v>
      </c>
      <c r="J62" s="18" t="s">
        <v>34</v>
      </c>
      <c r="K62" s="18" t="s">
        <v>34</v>
      </c>
      <c r="L62" s="18" t="n">
        <v>2</v>
      </c>
      <c r="M62" s="18" t="n">
        <v>2</v>
      </c>
      <c r="N62" s="18" t="s">
        <v>34</v>
      </c>
      <c r="O62" s="18" t="s">
        <v>34</v>
      </c>
      <c r="P62" s="18" t="s">
        <v>34</v>
      </c>
      <c r="Q62" s="18" t="s">
        <v>34</v>
      </c>
      <c r="R62" s="18" t="s">
        <v>34</v>
      </c>
      <c r="S62" s="18" t="s">
        <v>34</v>
      </c>
      <c r="T62" s="18" t="s">
        <v>34</v>
      </c>
      <c r="U62" s="18" t="n">
        <v>5</v>
      </c>
      <c r="V62" s="36" t="n">
        <v>8</v>
      </c>
      <c r="W62" s="18" t="n">
        <v>5</v>
      </c>
      <c r="X62" s="36" t="n">
        <v>7.5</v>
      </c>
      <c r="Y62" s="18" t="s">
        <v>34</v>
      </c>
      <c r="Z62" s="18" t="s">
        <v>34</v>
      </c>
      <c r="AA62" s="18" t="s">
        <v>34</v>
      </c>
      <c r="AB62" s="18" t="s">
        <v>34</v>
      </c>
      <c r="AC62" s="18" t="n">
        <v>3</v>
      </c>
      <c r="AD62" s="18" t="n">
        <v>2</v>
      </c>
      <c r="AE62" s="37" t="n"/>
      <c r="AF62" s="37" t="n"/>
      <c r="AG62" s="37" t="n"/>
      <c r="AH62" s="37" t="n"/>
      <c r="AI62" s="37" t="n"/>
      <c r="AJ62" s="37" t="n"/>
      <c r="AK62" s="37" t="n"/>
      <c r="AL62" s="37" t="n"/>
      <c r="AM62" s="37" t="n"/>
      <c r="AN62" s="37" t="n"/>
      <c r="AO62" s="37" t="n"/>
      <c r="AP62" s="37" t="n"/>
      <c r="AQ62" s="37" t="n"/>
      <c r="AR62" s="37" t="n"/>
      <c r="AS62" s="37" t="n"/>
      <c r="AT62" s="37" t="n"/>
      <c r="AU62" s="37" t="n"/>
      <c r="AV62" s="37" t="n"/>
      <c r="AW62" s="37" t="n"/>
      <c r="AX62" s="37" t="n"/>
      <c r="AY62" s="37" t="n"/>
      <c r="AZ62" s="37" t="n"/>
      <c r="BA62" s="37" t="n"/>
      <c r="BB62" s="37" t="n"/>
      <c r="BC62" s="37" t="n"/>
      <c r="BD62" s="37" t="n"/>
    </row>
    <row customFormat="true" ht="15" outlineLevel="0" r="63" s="45">
      <c r="A63" s="38" t="s">
        <v>74</v>
      </c>
      <c r="B63" s="18" t="n">
        <v>8.81</v>
      </c>
      <c r="C63" s="18" t="n">
        <v>20</v>
      </c>
      <c r="D63" s="18" t="n">
        <v>28</v>
      </c>
      <c r="E63" s="39" t="n">
        <f aca="false" ca="false" dt2D="false" dtr="false" t="normal">D63/B63</f>
        <v>3.1782065834279227</v>
      </c>
      <c r="F63" s="18" t="n">
        <v>1</v>
      </c>
      <c r="G63" s="36" t="n">
        <v>5</v>
      </c>
      <c r="H63" s="41" t="s">
        <v>34</v>
      </c>
      <c r="I63" s="18" t="s">
        <v>34</v>
      </c>
      <c r="J63" s="18" t="s">
        <v>34</v>
      </c>
      <c r="K63" s="18" t="s">
        <v>34</v>
      </c>
      <c r="L63" s="18" t="s">
        <v>34</v>
      </c>
      <c r="M63" s="18" t="n">
        <v>1</v>
      </c>
      <c r="N63" s="18" t="n">
        <v>1</v>
      </c>
      <c r="O63" s="18" t="s">
        <v>34</v>
      </c>
      <c r="P63" s="18" t="s">
        <v>34</v>
      </c>
      <c r="Q63" s="18" t="s">
        <v>34</v>
      </c>
      <c r="R63" s="18" t="s">
        <v>34</v>
      </c>
      <c r="S63" s="18" t="n">
        <v>1</v>
      </c>
      <c r="T63" s="18" t="n">
        <v>100</v>
      </c>
      <c r="U63" s="18" t="n">
        <v>3</v>
      </c>
      <c r="V63" s="36" t="n">
        <v>12</v>
      </c>
      <c r="W63" s="18" t="n">
        <v>3</v>
      </c>
      <c r="X63" s="36" t="n">
        <v>10.8</v>
      </c>
      <c r="Y63" s="18" t="s">
        <v>34</v>
      </c>
      <c r="Z63" s="18" t="s">
        <v>34</v>
      </c>
      <c r="AA63" s="18" t="s">
        <v>34</v>
      </c>
      <c r="AB63" s="18" t="s">
        <v>34</v>
      </c>
      <c r="AC63" s="18" t="n">
        <v>2</v>
      </c>
      <c r="AD63" s="18" t="n">
        <v>1</v>
      </c>
      <c r="AE63" s="47" t="n"/>
      <c r="AF63" s="47" t="n"/>
      <c r="AG63" s="47" t="n"/>
      <c r="AH63" s="47" t="n"/>
      <c r="AI63" s="47" t="n"/>
      <c r="AJ63" s="47" t="n"/>
      <c r="AK63" s="47" t="n"/>
      <c r="AL63" s="47" t="n"/>
      <c r="AM63" s="47" t="n"/>
      <c r="AN63" s="47" t="n"/>
      <c r="AO63" s="47" t="n"/>
      <c r="AP63" s="47" t="n"/>
      <c r="AQ63" s="47" t="n"/>
      <c r="AR63" s="47" t="n"/>
      <c r="AS63" s="47" t="n"/>
      <c r="AT63" s="47" t="n"/>
      <c r="AU63" s="47" t="n"/>
      <c r="AV63" s="47" t="n"/>
      <c r="AW63" s="47" t="n"/>
      <c r="AX63" s="47" t="n"/>
      <c r="AY63" s="47" t="n"/>
      <c r="AZ63" s="47" t="n"/>
      <c r="BA63" s="47" t="n"/>
      <c r="BB63" s="47" t="n"/>
      <c r="BC63" s="47" t="n"/>
      <c r="BD63" s="47" t="n"/>
    </row>
    <row customFormat="true" ht="15" outlineLevel="0" r="64" s="45">
      <c r="A64" s="38" t="s">
        <v>75</v>
      </c>
      <c r="B64" s="18" t="n">
        <v>19.47</v>
      </c>
      <c r="C64" s="18" t="n">
        <v>0</v>
      </c>
      <c r="D64" s="18" t="n">
        <v>24</v>
      </c>
      <c r="E64" s="39" t="n">
        <f aca="false" ca="false" dt2D="false" dtr="false" t="normal">D64/B64</f>
        <v>1.2326656394453006</v>
      </c>
      <c r="F64" s="18" t="s">
        <v>34</v>
      </c>
      <c r="G64" s="36" t="s">
        <v>34</v>
      </c>
      <c r="H64" s="41" t="s">
        <v>34</v>
      </c>
      <c r="I64" s="18" t="s">
        <v>34</v>
      </c>
      <c r="J64" s="18" t="s">
        <v>34</v>
      </c>
      <c r="K64" s="18" t="s">
        <v>34</v>
      </c>
      <c r="L64" s="18" t="s">
        <v>34</v>
      </c>
      <c r="M64" s="18" t="s">
        <v>34</v>
      </c>
      <c r="N64" s="18" t="s">
        <v>34</v>
      </c>
      <c r="O64" s="18" t="s">
        <v>34</v>
      </c>
      <c r="P64" s="18" t="s">
        <v>34</v>
      </c>
      <c r="Q64" s="18" t="s">
        <v>34</v>
      </c>
      <c r="R64" s="18" t="s">
        <v>34</v>
      </c>
      <c r="S64" s="18" t="s">
        <v>34</v>
      </c>
      <c r="T64" s="18" t="s">
        <v>34</v>
      </c>
      <c r="U64" s="18" t="n">
        <v>1</v>
      </c>
      <c r="V64" s="36" t="n">
        <v>8</v>
      </c>
      <c r="W64" s="18" t="n">
        <v>1</v>
      </c>
      <c r="X64" s="36" t="n">
        <v>4.2</v>
      </c>
      <c r="Y64" s="18" t="s">
        <v>34</v>
      </c>
      <c r="Z64" s="18" t="s">
        <v>34</v>
      </c>
      <c r="AA64" s="18" t="s">
        <v>34</v>
      </c>
      <c r="AB64" s="18" t="s">
        <v>34</v>
      </c>
      <c r="AC64" s="18" t="s">
        <v>34</v>
      </c>
      <c r="AD64" s="18" t="n">
        <v>1</v>
      </c>
      <c r="AE64" s="47" t="n"/>
      <c r="AF64" s="47" t="n"/>
      <c r="AG64" s="47" t="n"/>
      <c r="AH64" s="47" t="n"/>
      <c r="AI64" s="47" t="n"/>
      <c r="AJ64" s="47" t="n"/>
      <c r="AK64" s="47" t="n"/>
      <c r="AL64" s="47" t="n"/>
      <c r="AM64" s="47" t="n"/>
      <c r="AN64" s="47" t="n"/>
      <c r="AO64" s="47" t="n"/>
      <c r="AP64" s="47" t="n"/>
      <c r="AQ64" s="47" t="n"/>
      <c r="AR64" s="47" t="n"/>
      <c r="AS64" s="47" t="n"/>
      <c r="AT64" s="47" t="n"/>
      <c r="AU64" s="47" t="n"/>
      <c r="AV64" s="47" t="n"/>
      <c r="AW64" s="47" t="n"/>
      <c r="AX64" s="47" t="n"/>
      <c r="AY64" s="47" t="n"/>
      <c r="AZ64" s="47" t="n"/>
      <c r="BA64" s="47" t="n"/>
      <c r="BB64" s="47" t="n"/>
      <c r="BC64" s="47" t="n"/>
      <c r="BD64" s="47" t="n"/>
    </row>
    <row customFormat="true" ht="15" outlineLevel="0" r="65" s="54">
      <c r="A65" s="38" t="s">
        <v>76</v>
      </c>
      <c r="B65" s="18" t="n">
        <v>20.56</v>
      </c>
      <c r="C65" s="18" t="n">
        <v>61</v>
      </c>
      <c r="D65" s="18" t="n">
        <v>55</v>
      </c>
      <c r="E65" s="39" t="n">
        <f aca="false" ca="false" dt2D="false" dtr="false" t="normal">D65/B65</f>
        <v>2.6750972762645917</v>
      </c>
      <c r="F65" s="18" t="n">
        <v>4</v>
      </c>
      <c r="G65" s="36" t="n">
        <v>6.6</v>
      </c>
      <c r="H65" s="41" t="s">
        <v>34</v>
      </c>
      <c r="I65" s="18" t="s">
        <v>34</v>
      </c>
      <c r="J65" s="18" t="s">
        <v>34</v>
      </c>
      <c r="K65" s="18" t="s">
        <v>34</v>
      </c>
      <c r="L65" s="18" t="n">
        <v>2</v>
      </c>
      <c r="M65" s="18" t="n">
        <v>2</v>
      </c>
      <c r="N65" s="18" t="n">
        <v>4</v>
      </c>
      <c r="O65" s="18" t="s">
        <v>34</v>
      </c>
      <c r="P65" s="18" t="s">
        <v>34</v>
      </c>
      <c r="Q65" s="18" t="s">
        <v>34</v>
      </c>
      <c r="R65" s="18" t="n">
        <v>2</v>
      </c>
      <c r="S65" s="18" t="n">
        <v>2</v>
      </c>
      <c r="T65" s="36" t="n">
        <v>100</v>
      </c>
      <c r="U65" s="18" t="n">
        <v>4</v>
      </c>
      <c r="V65" s="36" t="n">
        <v>8</v>
      </c>
      <c r="W65" s="18" t="n">
        <v>4</v>
      </c>
      <c r="X65" s="36" t="n">
        <v>7.3</v>
      </c>
      <c r="Y65" s="18" t="s">
        <v>34</v>
      </c>
      <c r="Z65" s="18" t="s">
        <v>34</v>
      </c>
      <c r="AA65" s="18" t="s">
        <v>34</v>
      </c>
      <c r="AB65" s="18" t="s">
        <v>34</v>
      </c>
      <c r="AC65" s="18" t="n">
        <v>2</v>
      </c>
      <c r="AD65" s="18" t="n">
        <v>2</v>
      </c>
      <c r="AE65" s="37" t="n"/>
      <c r="AF65" s="37" t="n"/>
      <c r="AG65" s="37" t="n"/>
      <c r="AH65" s="37" t="n"/>
      <c r="AI65" s="37" t="n"/>
      <c r="AJ65" s="37" t="n"/>
      <c r="AK65" s="37" t="n"/>
      <c r="AL65" s="37" t="n"/>
      <c r="AM65" s="37" t="n"/>
      <c r="AN65" s="37" t="n"/>
      <c r="AO65" s="37" t="n"/>
      <c r="AP65" s="37" t="n"/>
      <c r="AQ65" s="37" t="n"/>
      <c r="AR65" s="37" t="n"/>
      <c r="AS65" s="37" t="n"/>
      <c r="AT65" s="37" t="n"/>
      <c r="AU65" s="37" t="n"/>
      <c r="AV65" s="37" t="n"/>
      <c r="AW65" s="37" t="n"/>
      <c r="AX65" s="37" t="n"/>
      <c r="AY65" s="37" t="n"/>
      <c r="AZ65" s="37" t="n"/>
      <c r="BA65" s="37" t="n"/>
      <c r="BB65" s="37" t="n"/>
      <c r="BC65" s="37" t="n"/>
      <c r="BD65" s="37" t="n"/>
    </row>
    <row customFormat="true" ht="15" outlineLevel="0" r="66" s="34">
      <c r="A66" s="40" t="s">
        <v>37</v>
      </c>
      <c r="B66" s="41" t="n">
        <f aca="false" ca="false" dt2D="false" dtr="false" t="normal">SUM(B59:B65)</f>
        <v>129.45</v>
      </c>
      <c r="C66" s="41" t="n">
        <f aca="false" ca="false" dt2D="false" dtr="false" t="normal">SUM(C59:C65)</f>
        <v>344</v>
      </c>
      <c r="D66" s="41" t="n">
        <f aca="false" ca="false" dt2D="false" dtr="false" t="normal">SUM(D59:D65)</f>
        <v>398</v>
      </c>
      <c r="E66" s="42" t="n">
        <f aca="false" ca="false" dt2D="false" dtr="false" t="normal">D66/B66</f>
        <v>3.0745461568173043</v>
      </c>
      <c r="F66" s="41" t="n">
        <f aca="false" ca="false" dt2D="false" dtr="false" t="normal">SUM(F59:F65)</f>
        <v>25</v>
      </c>
      <c r="G66" s="36" t="s">
        <v>34</v>
      </c>
      <c r="H66" s="41" t="s">
        <v>34</v>
      </c>
      <c r="I66" s="41" t="n">
        <f aca="false" ca="false" dt2D="false" dtr="false" t="normal">SUM(I59:I65)</f>
        <v>1</v>
      </c>
      <c r="J66" s="18" t="s">
        <v>34</v>
      </c>
      <c r="K66" s="18" t="s">
        <v>34</v>
      </c>
      <c r="L66" s="41" t="n">
        <f aca="false" ca="false" dt2D="false" dtr="false" t="normal">SUM(L59:L65)</f>
        <v>12</v>
      </c>
      <c r="M66" s="41" t="n">
        <f aca="false" ca="false" dt2D="false" dtr="false" t="normal">SUM(M59:M65)</f>
        <v>12</v>
      </c>
      <c r="N66" s="41" t="n">
        <f aca="false" ca="false" dt2D="false" dtr="false" t="normal">SUM(N59:N65)</f>
        <v>18</v>
      </c>
      <c r="O66" s="41" t="n">
        <f aca="false" ca="false" dt2D="false" dtr="false" t="normal">SUM(O59:O65)</f>
        <v>0</v>
      </c>
      <c r="P66" s="18" t="s">
        <v>34</v>
      </c>
      <c r="Q66" s="18" t="s">
        <v>34</v>
      </c>
      <c r="R66" s="41" t="n">
        <f aca="false" ca="false" dt2D="false" dtr="false" t="normal">SUM(R59:R65)</f>
        <v>10</v>
      </c>
      <c r="S66" s="41" t="n">
        <f aca="false" ca="false" dt2D="false" dtr="false" t="normal">SUM(S59:S65)</f>
        <v>8</v>
      </c>
      <c r="T66" s="52" t="s">
        <v>34</v>
      </c>
      <c r="U66" s="41" t="n">
        <f aca="false" ca="false" dt2D="false" dtr="false" t="normal">SUM(U59:U65)</f>
        <v>39</v>
      </c>
      <c r="V66" s="36" t="s">
        <v>34</v>
      </c>
      <c r="W66" s="41" t="n">
        <f aca="false" ca="false" dt2D="false" dtr="false" t="normal">SUM(W59:W65)</f>
        <v>37</v>
      </c>
      <c r="X66" s="36" t="s">
        <v>34</v>
      </c>
      <c r="Y66" s="18" t="s">
        <v>34</v>
      </c>
      <c r="Z66" s="41" t="n">
        <f aca="false" ca="false" dt2D="false" dtr="false" t="normal">SUM(Z59:Z65)</f>
        <v>1</v>
      </c>
      <c r="AA66" s="18" t="s">
        <v>34</v>
      </c>
      <c r="AB66" s="18" t="s">
        <v>34</v>
      </c>
      <c r="AC66" s="41" t="n">
        <f aca="false" ca="false" dt2D="false" dtr="false" t="normal">SUM(AC59:AC65)</f>
        <v>22</v>
      </c>
      <c r="AD66" s="41" t="n">
        <f aca="false" ca="false" dt2D="false" dtr="false" t="normal">SUM(AD59:AD65)</f>
        <v>14</v>
      </c>
      <c r="AE66" s="37" t="n"/>
      <c r="AF66" s="37" t="n"/>
      <c r="AG66" s="37" t="n"/>
      <c r="AH66" s="37" t="n"/>
      <c r="AI66" s="37" t="n"/>
      <c r="AJ66" s="37" t="n"/>
      <c r="AK66" s="37" t="n"/>
      <c r="AL66" s="37" t="n"/>
      <c r="AM66" s="37" t="n"/>
      <c r="AN66" s="37" t="n"/>
      <c r="AO66" s="37" t="n"/>
      <c r="AP66" s="37" t="n"/>
      <c r="AQ66" s="37" t="n"/>
      <c r="AR66" s="37" t="n"/>
      <c r="AS66" s="37" t="n"/>
      <c r="AT66" s="37" t="n"/>
      <c r="AU66" s="37" t="n"/>
      <c r="AV66" s="37" t="n"/>
      <c r="AW66" s="37" t="n"/>
      <c r="AX66" s="37" t="n"/>
      <c r="AY66" s="37" t="n"/>
      <c r="AZ66" s="37" t="n"/>
      <c r="BA66" s="37" t="n"/>
      <c r="BB66" s="37" t="n"/>
      <c r="BC66" s="37" t="n"/>
      <c r="BD66" s="37" t="n"/>
    </row>
    <row customFormat="true" ht="15" outlineLevel="0" r="67" s="49">
      <c r="A67" s="44" t="s">
        <v>77</v>
      </c>
      <c r="B67" s="18" t="n"/>
      <c r="C67" s="18" t="n"/>
      <c r="D67" s="18" t="n"/>
      <c r="E67" s="39" t="n"/>
      <c r="F67" s="18" t="n"/>
      <c r="G67" s="36" t="n"/>
      <c r="H67" s="41" t="n"/>
      <c r="I67" s="18" t="n"/>
      <c r="J67" s="18" t="n"/>
      <c r="K67" s="18" t="n"/>
      <c r="L67" s="18" t="n"/>
      <c r="M67" s="18" t="n"/>
      <c r="N67" s="18" t="n"/>
      <c r="O67" s="18" t="n"/>
      <c r="P67" s="18" t="n"/>
      <c r="Q67" s="18" t="n"/>
      <c r="R67" s="18" t="n"/>
      <c r="S67" s="18" t="n"/>
      <c r="T67" s="18" t="n"/>
      <c r="U67" s="18" t="n"/>
      <c r="V67" s="36" t="n"/>
      <c r="W67" s="18" t="n"/>
      <c r="X67" s="36" t="n"/>
      <c r="Y67" s="18" t="n"/>
      <c r="Z67" s="18" t="n"/>
      <c r="AA67" s="18" t="n"/>
      <c r="AB67" s="18" t="n"/>
      <c r="AC67" s="18" t="n"/>
      <c r="AD67" s="18" t="n"/>
      <c r="AE67" s="37" t="n"/>
      <c r="AF67" s="37" t="n"/>
      <c r="AG67" s="37" t="n"/>
      <c r="AH67" s="37" t="n"/>
      <c r="AI67" s="37" t="n"/>
      <c r="AJ67" s="37" t="n"/>
      <c r="AK67" s="37" t="n"/>
      <c r="AL67" s="37" t="n"/>
      <c r="AM67" s="37" t="n"/>
      <c r="AN67" s="37" t="n"/>
      <c r="AO67" s="37" t="n"/>
      <c r="AP67" s="37" t="n"/>
      <c r="AQ67" s="37" t="n"/>
      <c r="AR67" s="37" t="n"/>
      <c r="AS67" s="37" t="n"/>
      <c r="AT67" s="37" t="n"/>
      <c r="AU67" s="37" t="n"/>
      <c r="AV67" s="37" t="n"/>
      <c r="AW67" s="37" t="n"/>
      <c r="AX67" s="37" t="n"/>
      <c r="AY67" s="37" t="n"/>
      <c r="AZ67" s="37" t="n"/>
      <c r="BA67" s="37" t="n"/>
      <c r="BB67" s="37" t="n"/>
      <c r="BC67" s="37" t="n"/>
      <c r="BD67" s="37" t="n"/>
    </row>
    <row customFormat="true" ht="15" outlineLevel="0" r="68" s="45">
      <c r="A68" s="46" t="s">
        <v>78</v>
      </c>
      <c r="B68" s="18" t="n">
        <v>51.67</v>
      </c>
      <c r="C68" s="18" t="n">
        <v>23</v>
      </c>
      <c r="D68" s="18" t="n">
        <v>41</v>
      </c>
      <c r="E68" s="39" t="n">
        <f aca="false" ca="false" dt2D="false" dtr="false" t="normal">D68/B68</f>
        <v>0.7934971937294368</v>
      </c>
      <c r="F68" s="18" t="n">
        <v>1</v>
      </c>
      <c r="G68" s="53" t="n">
        <v>2</v>
      </c>
      <c r="H68" s="18" t="s">
        <v>34</v>
      </c>
      <c r="I68" s="18" t="s">
        <v>34</v>
      </c>
      <c r="J68" s="18" t="s">
        <v>34</v>
      </c>
      <c r="K68" s="18" t="s">
        <v>34</v>
      </c>
      <c r="L68" s="18" t="s">
        <v>34</v>
      </c>
      <c r="M68" s="18" t="n">
        <v>1</v>
      </c>
      <c r="N68" s="18" t="n">
        <v>1</v>
      </c>
      <c r="O68" s="18" t="s">
        <v>34</v>
      </c>
      <c r="P68" s="18" t="s">
        <v>34</v>
      </c>
      <c r="Q68" s="18" t="s">
        <v>34</v>
      </c>
      <c r="R68" s="18" t="s">
        <v>34</v>
      </c>
      <c r="S68" s="18" t="n">
        <v>1</v>
      </c>
      <c r="T68" s="18" t="s">
        <v>34</v>
      </c>
      <c r="U68" s="18" t="n">
        <v>2</v>
      </c>
      <c r="V68" s="36" t="n">
        <v>5</v>
      </c>
      <c r="W68" s="18" t="n">
        <v>2</v>
      </c>
      <c r="X68" s="36" t="n">
        <v>4.9</v>
      </c>
      <c r="Y68" s="18" t="s">
        <v>34</v>
      </c>
      <c r="Z68" s="18" t="s">
        <v>34</v>
      </c>
      <c r="AA68" s="18" t="s">
        <v>34</v>
      </c>
      <c r="AB68" s="18" t="s">
        <v>34</v>
      </c>
      <c r="AC68" s="18" t="n">
        <v>1</v>
      </c>
      <c r="AD68" s="18" t="n">
        <v>1</v>
      </c>
      <c r="AE68" s="47" t="n"/>
      <c r="AF68" s="47" t="n"/>
      <c r="AG68" s="47" t="n"/>
      <c r="AH68" s="47" t="n"/>
      <c r="AI68" s="47" t="n"/>
      <c r="AJ68" s="47" t="n"/>
      <c r="AK68" s="47" t="n"/>
      <c r="AL68" s="47" t="n"/>
      <c r="AM68" s="47" t="n"/>
      <c r="AN68" s="47" t="n"/>
      <c r="AO68" s="47" t="n"/>
      <c r="AP68" s="47" t="n"/>
      <c r="AQ68" s="47" t="n"/>
      <c r="AR68" s="47" t="n"/>
      <c r="AS68" s="47" t="n"/>
      <c r="AT68" s="47" t="n"/>
      <c r="AU68" s="47" t="n"/>
      <c r="AV68" s="47" t="n"/>
      <c r="AW68" s="47" t="n"/>
      <c r="AX68" s="47" t="n"/>
      <c r="AY68" s="47" t="n"/>
      <c r="AZ68" s="47" t="n"/>
      <c r="BA68" s="47" t="n"/>
      <c r="BB68" s="47" t="n"/>
      <c r="BC68" s="47" t="n"/>
      <c r="BD68" s="47" t="n"/>
    </row>
    <row customFormat="true" ht="15" outlineLevel="0" r="69" s="34">
      <c r="A69" s="38" t="s">
        <v>79</v>
      </c>
      <c r="B69" s="18" t="n">
        <v>30.55</v>
      </c>
      <c r="C69" s="18" t="n">
        <v>25</v>
      </c>
      <c r="D69" s="18" t="n">
        <v>40</v>
      </c>
      <c r="E69" s="39" t="n">
        <f aca="false" ca="false" dt2D="false" dtr="false" t="normal">D69/B69</f>
        <v>1.3093289689034369</v>
      </c>
      <c r="F69" s="18" t="n">
        <v>1</v>
      </c>
      <c r="G69" s="53" t="n">
        <v>3.3</v>
      </c>
      <c r="H69" s="18" t="s">
        <v>34</v>
      </c>
      <c r="I69" s="18" t="s">
        <v>34</v>
      </c>
      <c r="J69" s="18" t="s">
        <v>34</v>
      </c>
      <c r="K69" s="18" t="s">
        <v>34</v>
      </c>
      <c r="L69" s="18" t="s">
        <v>34</v>
      </c>
      <c r="M69" s="18" t="n">
        <v>1</v>
      </c>
      <c r="N69" s="18" t="n">
        <v>1</v>
      </c>
      <c r="O69" s="18" t="s">
        <v>34</v>
      </c>
      <c r="P69" s="18" t="s">
        <v>34</v>
      </c>
      <c r="Q69" s="18" t="s">
        <v>34</v>
      </c>
      <c r="R69" s="18" t="s">
        <v>34</v>
      </c>
      <c r="S69" s="18" t="n">
        <v>1</v>
      </c>
      <c r="T69" s="18" t="s">
        <v>34</v>
      </c>
      <c r="U69" s="18" t="n">
        <v>3</v>
      </c>
      <c r="V69" s="36" t="n">
        <v>8</v>
      </c>
      <c r="W69" s="18" t="n">
        <v>3</v>
      </c>
      <c r="X69" s="36" t="n">
        <v>7.5</v>
      </c>
      <c r="Y69" s="18" t="s">
        <v>34</v>
      </c>
      <c r="Z69" s="18" t="s">
        <v>34</v>
      </c>
      <c r="AA69" s="18" t="s">
        <v>34</v>
      </c>
      <c r="AB69" s="18" t="s">
        <v>34</v>
      </c>
      <c r="AC69" s="18" t="n">
        <v>2</v>
      </c>
      <c r="AD69" s="18" t="n">
        <v>1</v>
      </c>
      <c r="AE69" s="37" t="n"/>
      <c r="AF69" s="37" t="n"/>
      <c r="AG69" s="37" t="n"/>
      <c r="AH69" s="37" t="n"/>
      <c r="AI69" s="37" t="n"/>
      <c r="AJ69" s="37" t="n"/>
      <c r="AK69" s="37" t="n"/>
      <c r="AL69" s="37" t="n"/>
      <c r="AM69" s="37" t="n"/>
      <c r="AN69" s="37" t="n"/>
      <c r="AO69" s="37" t="n"/>
      <c r="AP69" s="37" t="n"/>
      <c r="AQ69" s="37" t="n"/>
      <c r="AR69" s="37" t="n"/>
      <c r="AS69" s="37" t="n"/>
      <c r="AT69" s="37" t="n"/>
      <c r="AU69" s="37" t="n"/>
      <c r="AV69" s="37" t="n"/>
      <c r="AW69" s="37" t="n"/>
      <c r="AX69" s="37" t="n"/>
      <c r="AY69" s="37" t="n"/>
      <c r="AZ69" s="37" t="n"/>
      <c r="BA69" s="37" t="n"/>
      <c r="BB69" s="37" t="n"/>
      <c r="BC69" s="37" t="n"/>
      <c r="BD69" s="37" t="n"/>
    </row>
    <row customFormat="true" ht="15" outlineLevel="0" r="70" s="34">
      <c r="A70" s="38" t="s">
        <v>80</v>
      </c>
      <c r="B70" s="18" t="n">
        <v>38.49</v>
      </c>
      <c r="C70" s="18" t="n">
        <v>24</v>
      </c>
      <c r="D70" s="18" t="n">
        <v>38</v>
      </c>
      <c r="E70" s="39" t="n">
        <f aca="false" ca="false" dt2D="false" dtr="false" t="normal">D70/B70</f>
        <v>0.9872694206287347</v>
      </c>
      <c r="F70" s="18" t="n">
        <v>1</v>
      </c>
      <c r="G70" s="53" t="n">
        <v>2.6</v>
      </c>
      <c r="H70" s="18" t="s">
        <v>34</v>
      </c>
      <c r="I70" s="18" t="s">
        <v>34</v>
      </c>
      <c r="J70" s="18" t="s">
        <v>34</v>
      </c>
      <c r="K70" s="18" t="s">
        <v>34</v>
      </c>
      <c r="L70" s="18" t="s">
        <v>34</v>
      </c>
      <c r="M70" s="18" t="n">
        <v>1</v>
      </c>
      <c r="N70" s="18" t="n">
        <v>1</v>
      </c>
      <c r="O70" s="18" t="s">
        <v>34</v>
      </c>
      <c r="P70" s="18" t="s">
        <v>34</v>
      </c>
      <c r="Q70" s="18" t="s">
        <v>34</v>
      </c>
      <c r="R70" s="18" t="s">
        <v>34</v>
      </c>
      <c r="S70" s="18" t="n">
        <v>1</v>
      </c>
      <c r="T70" s="18" t="s">
        <v>34</v>
      </c>
      <c r="U70" s="18" t="n">
        <v>1</v>
      </c>
      <c r="V70" s="36" t="n">
        <v>5</v>
      </c>
      <c r="W70" s="18" t="n">
        <v>1</v>
      </c>
      <c r="X70" s="36" t="n">
        <v>2.7</v>
      </c>
      <c r="Y70" s="18" t="s">
        <v>34</v>
      </c>
      <c r="Z70" s="18" t="s">
        <v>34</v>
      </c>
      <c r="AA70" s="18" t="s">
        <v>34</v>
      </c>
      <c r="AB70" s="18" t="s">
        <v>34</v>
      </c>
      <c r="AC70" s="18" t="s">
        <v>34</v>
      </c>
      <c r="AD70" s="18" t="n">
        <v>1</v>
      </c>
      <c r="AE70" s="37" t="n"/>
      <c r="AF70" s="37" t="n"/>
      <c r="AG70" s="37" t="n"/>
      <c r="AH70" s="37" t="n"/>
      <c r="AI70" s="37" t="n"/>
      <c r="AJ70" s="37" t="n"/>
      <c r="AK70" s="37" t="n"/>
      <c r="AL70" s="37" t="n"/>
      <c r="AM70" s="37" t="n"/>
      <c r="AN70" s="37" t="n"/>
      <c r="AO70" s="37" t="n"/>
      <c r="AP70" s="37" t="n"/>
      <c r="AQ70" s="37" t="n"/>
      <c r="AR70" s="37" t="n"/>
      <c r="AS70" s="37" t="n"/>
      <c r="AT70" s="37" t="n"/>
      <c r="AU70" s="37" t="n"/>
      <c r="AV70" s="37" t="n"/>
      <c r="AW70" s="37" t="n"/>
      <c r="AX70" s="37" t="n"/>
      <c r="AY70" s="37" t="n"/>
      <c r="AZ70" s="37" t="n"/>
      <c r="BA70" s="37" t="n"/>
      <c r="BB70" s="37" t="n"/>
      <c r="BC70" s="37" t="n"/>
      <c r="BD70" s="37" t="n"/>
    </row>
    <row customFormat="true" ht="15" outlineLevel="0" r="71" s="34">
      <c r="A71" s="46" t="s">
        <v>81</v>
      </c>
      <c r="B71" s="18" t="n">
        <v>36.84</v>
      </c>
      <c r="C71" s="18" t="n">
        <v>204</v>
      </c>
      <c r="D71" s="18" t="n">
        <v>204</v>
      </c>
      <c r="E71" s="39" t="n">
        <f aca="false" ca="false" dt2D="false" dtr="false" t="normal">D71/B71</f>
        <v>5.537459283387622</v>
      </c>
      <c r="F71" s="18" t="n">
        <v>24</v>
      </c>
      <c r="G71" s="53" t="n">
        <v>65.2</v>
      </c>
      <c r="H71" s="41" t="s">
        <v>34</v>
      </c>
      <c r="I71" s="18" t="n">
        <v>3</v>
      </c>
      <c r="J71" s="18" t="s">
        <v>34</v>
      </c>
      <c r="K71" s="18" t="s">
        <v>34</v>
      </c>
      <c r="L71" s="18" t="n">
        <v>12</v>
      </c>
      <c r="M71" s="18" t="n">
        <v>9</v>
      </c>
      <c r="N71" s="18" t="n">
        <v>12</v>
      </c>
      <c r="O71" s="18" t="s">
        <v>34</v>
      </c>
      <c r="P71" s="18" t="s">
        <v>34</v>
      </c>
      <c r="Q71" s="18" t="s">
        <v>34</v>
      </c>
      <c r="R71" s="18" t="n">
        <v>6</v>
      </c>
      <c r="S71" s="18" t="n">
        <v>6</v>
      </c>
      <c r="T71" s="18" t="s">
        <v>34</v>
      </c>
      <c r="U71" s="18" t="n">
        <v>24</v>
      </c>
      <c r="V71" s="36" t="n">
        <v>12</v>
      </c>
      <c r="W71" s="18" t="n">
        <v>24</v>
      </c>
      <c r="X71" s="55" t="n">
        <v>11.8</v>
      </c>
      <c r="Y71" s="18" t="s">
        <v>34</v>
      </c>
      <c r="Z71" s="18" t="n">
        <v>3</v>
      </c>
      <c r="AA71" s="18" t="s">
        <v>34</v>
      </c>
      <c r="AB71" s="18" t="s">
        <v>34</v>
      </c>
      <c r="AC71" s="18" t="n">
        <v>12</v>
      </c>
      <c r="AD71" s="18" t="n">
        <v>9</v>
      </c>
      <c r="AE71" s="37" t="n"/>
      <c r="AF71" s="37" t="n"/>
      <c r="AG71" s="37" t="n"/>
      <c r="AH71" s="37" t="n"/>
      <c r="AI71" s="37" t="n"/>
      <c r="AJ71" s="37" t="n"/>
      <c r="AK71" s="37" t="n"/>
      <c r="AL71" s="37" t="n"/>
      <c r="AM71" s="37" t="n"/>
      <c r="AN71" s="37" t="n"/>
      <c r="AO71" s="37" t="n"/>
      <c r="AP71" s="37" t="n"/>
      <c r="AQ71" s="37" t="n"/>
      <c r="AR71" s="37" t="n"/>
      <c r="AS71" s="37" t="n"/>
      <c r="AT71" s="37" t="n"/>
      <c r="AU71" s="37" t="n"/>
      <c r="AV71" s="37" t="n"/>
      <c r="AW71" s="37" t="n"/>
      <c r="AX71" s="37" t="n"/>
      <c r="AY71" s="37" t="n"/>
      <c r="AZ71" s="37" t="n"/>
      <c r="BA71" s="37" t="n"/>
      <c r="BB71" s="37" t="n"/>
      <c r="BC71" s="37" t="n"/>
      <c r="BD71" s="37" t="n"/>
    </row>
    <row customFormat="true" ht="15" outlineLevel="0" r="72" s="34">
      <c r="A72" s="46" t="s">
        <v>82</v>
      </c>
      <c r="B72" s="18" t="n">
        <v>21.05</v>
      </c>
      <c r="C72" s="18" t="n">
        <v>29</v>
      </c>
      <c r="D72" s="18" t="n">
        <v>41</v>
      </c>
      <c r="E72" s="39" t="n">
        <f aca="false" ca="false" dt2D="false" dtr="false" t="normal">D72/B72</f>
        <v>1.9477434679334915</v>
      </c>
      <c r="F72" s="18" t="n">
        <v>2</v>
      </c>
      <c r="G72" s="53" t="n">
        <v>9.6</v>
      </c>
      <c r="H72" s="41" t="s">
        <v>34</v>
      </c>
      <c r="I72" s="41" t="s">
        <v>34</v>
      </c>
      <c r="J72" s="18" t="s">
        <v>34</v>
      </c>
      <c r="K72" s="18" t="s">
        <v>34</v>
      </c>
      <c r="L72" s="18" t="n">
        <v>1</v>
      </c>
      <c r="M72" s="18" t="n">
        <v>1</v>
      </c>
      <c r="N72" s="18" t="n">
        <v>2</v>
      </c>
      <c r="O72" s="18" t="s">
        <v>34</v>
      </c>
      <c r="P72" s="18" t="s">
        <v>34</v>
      </c>
      <c r="Q72" s="18" t="s">
        <v>34</v>
      </c>
      <c r="R72" s="18" t="n">
        <v>1</v>
      </c>
      <c r="S72" s="18" t="n">
        <v>1</v>
      </c>
      <c r="T72" s="18" t="s">
        <v>34</v>
      </c>
      <c r="U72" s="18" t="n">
        <v>3</v>
      </c>
      <c r="V72" s="36" t="n">
        <v>8</v>
      </c>
      <c r="W72" s="18" t="n">
        <v>3</v>
      </c>
      <c r="X72" s="36" t="n">
        <v>7.4</v>
      </c>
      <c r="Y72" s="18" t="s">
        <v>34</v>
      </c>
      <c r="Z72" s="18" t="s">
        <v>34</v>
      </c>
      <c r="AA72" s="18" t="s">
        <v>34</v>
      </c>
      <c r="AB72" s="18" t="s">
        <v>34</v>
      </c>
      <c r="AC72" s="18" t="n">
        <v>2</v>
      </c>
      <c r="AD72" s="18" t="n">
        <v>1</v>
      </c>
      <c r="AE72" s="37" t="n"/>
      <c r="AF72" s="37" t="n"/>
      <c r="AG72" s="37" t="n"/>
      <c r="AH72" s="37" t="n"/>
      <c r="AI72" s="37" t="n"/>
      <c r="AJ72" s="37" t="n"/>
      <c r="AK72" s="37" t="n"/>
      <c r="AL72" s="37" t="n"/>
      <c r="AM72" s="37" t="n"/>
      <c r="AN72" s="37" t="n"/>
      <c r="AO72" s="37" t="n"/>
      <c r="AP72" s="37" t="n"/>
      <c r="AQ72" s="37" t="n"/>
      <c r="AR72" s="37" t="n"/>
      <c r="AS72" s="37" t="n"/>
      <c r="AT72" s="37" t="n"/>
      <c r="AU72" s="37" t="n"/>
      <c r="AV72" s="37" t="n"/>
      <c r="AW72" s="37" t="n"/>
      <c r="AX72" s="37" t="n"/>
      <c r="AY72" s="37" t="n"/>
      <c r="AZ72" s="37" t="n"/>
      <c r="BA72" s="37" t="n"/>
      <c r="BB72" s="37" t="n"/>
      <c r="BC72" s="37" t="n"/>
      <c r="BD72" s="37" t="n"/>
    </row>
    <row customFormat="true" ht="15" outlineLevel="0" r="73" s="34">
      <c r="A73" s="46" t="s">
        <v>83</v>
      </c>
      <c r="B73" s="18" t="n">
        <v>49</v>
      </c>
      <c r="C73" s="18" t="n">
        <v>35</v>
      </c>
      <c r="D73" s="18" t="n">
        <v>42</v>
      </c>
      <c r="E73" s="39" t="n">
        <f aca="false" ca="false" dt2D="false" dtr="false" t="normal">D73/B73</f>
        <v>0.8571428571428571</v>
      </c>
      <c r="F73" s="18" t="n">
        <v>1</v>
      </c>
      <c r="G73" s="53" t="n">
        <v>2.1</v>
      </c>
      <c r="H73" s="41" t="s">
        <v>34</v>
      </c>
      <c r="I73" s="41" t="s">
        <v>34</v>
      </c>
      <c r="J73" s="18" t="s">
        <v>34</v>
      </c>
      <c r="K73" s="18" t="s">
        <v>34</v>
      </c>
      <c r="L73" s="18" t="s">
        <v>34</v>
      </c>
      <c r="M73" s="18" t="n">
        <v>1</v>
      </c>
      <c r="N73" s="18" t="n">
        <v>1</v>
      </c>
      <c r="O73" s="18" t="s">
        <v>34</v>
      </c>
      <c r="P73" s="18" t="s">
        <v>34</v>
      </c>
      <c r="Q73" s="18" t="s">
        <v>34</v>
      </c>
      <c r="R73" s="18" t="s">
        <v>34</v>
      </c>
      <c r="S73" s="18" t="n">
        <v>1</v>
      </c>
      <c r="T73" s="18" t="s">
        <v>34</v>
      </c>
      <c r="U73" s="18" t="n">
        <v>2</v>
      </c>
      <c r="V73" s="36" t="n">
        <v>5</v>
      </c>
      <c r="W73" s="18" t="n">
        <v>2</v>
      </c>
      <c r="X73" s="36" t="n">
        <v>4.8</v>
      </c>
      <c r="Y73" s="18" t="s">
        <v>34</v>
      </c>
      <c r="Z73" s="18" t="s">
        <v>34</v>
      </c>
      <c r="AA73" s="18" t="s">
        <v>34</v>
      </c>
      <c r="AB73" s="18" t="s">
        <v>34</v>
      </c>
      <c r="AC73" s="18" t="n">
        <v>1</v>
      </c>
      <c r="AD73" s="18" t="n">
        <v>1</v>
      </c>
      <c r="AE73" s="37" t="n"/>
      <c r="AF73" s="37" t="n"/>
      <c r="AG73" s="37" t="n"/>
      <c r="AH73" s="37" t="n"/>
      <c r="AI73" s="37" t="n"/>
      <c r="AJ73" s="37" t="n"/>
      <c r="AK73" s="37" t="n"/>
      <c r="AL73" s="37" t="n"/>
      <c r="AM73" s="37" t="n"/>
      <c r="AN73" s="37" t="n"/>
      <c r="AO73" s="37" t="n"/>
      <c r="AP73" s="37" t="n"/>
      <c r="AQ73" s="37" t="n"/>
      <c r="AR73" s="37" t="n"/>
      <c r="AS73" s="37" t="n"/>
      <c r="AT73" s="37" t="n"/>
      <c r="AU73" s="37" t="n"/>
      <c r="AV73" s="37" t="n"/>
      <c r="AW73" s="37" t="n"/>
      <c r="AX73" s="37" t="n"/>
      <c r="AY73" s="37" t="n"/>
      <c r="AZ73" s="37" t="n"/>
      <c r="BA73" s="37" t="n"/>
      <c r="BB73" s="37" t="n"/>
      <c r="BC73" s="37" t="n"/>
      <c r="BD73" s="37" t="n"/>
    </row>
    <row customFormat="true" ht="15" outlineLevel="0" r="74" s="34">
      <c r="A74" s="46" t="s">
        <v>84</v>
      </c>
      <c r="B74" s="18" t="n">
        <f aca="false" ca="false" dt2D="false" dtr="false" t="normal">16.69+21.68+29.55</f>
        <v>67.92</v>
      </c>
      <c r="C74" s="18" t="n">
        <v>21</v>
      </c>
      <c r="D74" s="18" t="n">
        <v>21</v>
      </c>
      <c r="E74" s="39" t="n">
        <f aca="false" ca="false" dt2D="false" dtr="false" t="normal">D74/B74</f>
        <v>0.30918727915194344</v>
      </c>
      <c r="F74" s="18" t="n">
        <v>1</v>
      </c>
      <c r="G74" s="53" t="n">
        <v>1.5</v>
      </c>
      <c r="H74" s="41" t="s">
        <v>34</v>
      </c>
      <c r="I74" s="41" t="s">
        <v>34</v>
      </c>
      <c r="J74" s="18" t="s">
        <v>34</v>
      </c>
      <c r="K74" s="18" t="s">
        <v>34</v>
      </c>
      <c r="L74" s="18" t="s">
        <v>34</v>
      </c>
      <c r="M74" s="18" t="n">
        <v>1</v>
      </c>
      <c r="N74" s="18" t="s">
        <v>34</v>
      </c>
      <c r="O74" s="18" t="s">
        <v>34</v>
      </c>
      <c r="P74" s="18" t="s">
        <v>34</v>
      </c>
      <c r="Q74" s="18" t="s">
        <v>34</v>
      </c>
      <c r="R74" s="18" t="s">
        <v>34</v>
      </c>
      <c r="S74" s="18" t="s">
        <v>34</v>
      </c>
      <c r="T74" s="18" t="s">
        <v>34</v>
      </c>
      <c r="U74" s="18" t="n">
        <v>1</v>
      </c>
      <c r="V74" s="36" t="n">
        <v>5</v>
      </c>
      <c r="W74" s="18" t="n">
        <v>1</v>
      </c>
      <c r="X74" s="36" t="n">
        <v>4.8</v>
      </c>
      <c r="Y74" s="18" t="s">
        <v>34</v>
      </c>
      <c r="Z74" s="18" t="s">
        <v>34</v>
      </c>
      <c r="AA74" s="18" t="s">
        <v>34</v>
      </c>
      <c r="AB74" s="18" t="s">
        <v>34</v>
      </c>
      <c r="AC74" s="18" t="s">
        <v>34</v>
      </c>
      <c r="AD74" s="18" t="n">
        <v>1</v>
      </c>
      <c r="AE74" s="37" t="n"/>
      <c r="AF74" s="37" t="n"/>
      <c r="AG74" s="37" t="n"/>
      <c r="AH74" s="37" t="n"/>
      <c r="AI74" s="37" t="n"/>
      <c r="AJ74" s="37" t="n"/>
      <c r="AK74" s="37" t="n"/>
      <c r="AL74" s="37" t="n"/>
      <c r="AM74" s="37" t="n"/>
      <c r="AN74" s="37" t="n"/>
      <c r="AO74" s="37" t="n"/>
      <c r="AP74" s="37" t="n"/>
      <c r="AQ74" s="37" t="n"/>
      <c r="AR74" s="37" t="n"/>
      <c r="AS74" s="37" t="n"/>
      <c r="AT74" s="37" t="n"/>
      <c r="AU74" s="37" t="n"/>
      <c r="AV74" s="37" t="n"/>
      <c r="AW74" s="37" t="n"/>
      <c r="AX74" s="37" t="n"/>
      <c r="AY74" s="37" t="n"/>
      <c r="AZ74" s="37" t="n"/>
      <c r="BA74" s="37" t="n"/>
      <c r="BB74" s="37" t="n"/>
      <c r="BC74" s="37" t="n"/>
      <c r="BD74" s="37" t="n"/>
    </row>
    <row customFormat="true" ht="15" outlineLevel="0" r="75" s="34">
      <c r="A75" s="40" t="s">
        <v>37</v>
      </c>
      <c r="B75" s="41" t="n">
        <f aca="false" ca="false" dt2D="false" dtr="false" t="normal">SUM(B68:B74)</f>
        <v>295.52000000000004</v>
      </c>
      <c r="C75" s="41" t="n">
        <f aca="false" ca="false" dt2D="false" dtr="false" t="normal">SUM(C68:C74)</f>
        <v>361</v>
      </c>
      <c r="D75" s="41" t="n">
        <f aca="false" ca="false" dt2D="false" dtr="false" t="normal">SUM(D68:D74)</f>
        <v>427</v>
      </c>
      <c r="E75" s="42" t="n">
        <f aca="false" ca="false" dt2D="false" dtr="false" t="normal">D75/B75</f>
        <v>1.444910665944775</v>
      </c>
      <c r="F75" s="41" t="n">
        <f aca="false" ca="false" dt2D="false" dtr="false" t="normal">SUM(F68:F74)</f>
        <v>31</v>
      </c>
      <c r="G75" s="36" t="s">
        <v>34</v>
      </c>
      <c r="H75" s="41" t="s">
        <v>34</v>
      </c>
      <c r="I75" s="41" t="n">
        <f aca="false" ca="false" dt2D="false" dtr="false" t="normal">SUM(I68:I74)</f>
        <v>3</v>
      </c>
      <c r="J75" s="18" t="s">
        <v>34</v>
      </c>
      <c r="K75" s="18" t="s">
        <v>34</v>
      </c>
      <c r="L75" s="41" t="n">
        <f aca="false" ca="false" dt2D="false" dtr="false" t="normal">SUM(L68:L74)</f>
        <v>13</v>
      </c>
      <c r="M75" s="41" t="n">
        <f aca="false" ca="false" dt2D="false" dtr="false" t="normal">SUM(M68:M74)</f>
        <v>15</v>
      </c>
      <c r="N75" s="41" t="n">
        <f aca="false" ca="false" dt2D="false" dtr="false" t="normal">SUM(N68:N74)</f>
        <v>18</v>
      </c>
      <c r="O75" s="41" t="n">
        <f aca="false" ca="false" dt2D="false" dtr="false" t="normal">SUM(O68:O74)</f>
        <v>0</v>
      </c>
      <c r="P75" s="18" t="s">
        <v>34</v>
      </c>
      <c r="Q75" s="18" t="s">
        <v>34</v>
      </c>
      <c r="R75" s="41" t="n">
        <f aca="false" ca="false" dt2D="false" dtr="false" t="normal">SUM(R68:R74)</f>
        <v>7</v>
      </c>
      <c r="S75" s="41" t="n">
        <f aca="false" ca="false" dt2D="false" dtr="false" t="normal">SUM(S68:S74)</f>
        <v>11</v>
      </c>
      <c r="T75" s="43" t="s">
        <v>34</v>
      </c>
      <c r="U75" s="41" t="n">
        <f aca="false" ca="false" dt2D="false" dtr="false" t="normal">SUM(U68:U74)</f>
        <v>36</v>
      </c>
      <c r="V75" s="36" t="s">
        <v>34</v>
      </c>
      <c r="W75" s="41" t="n">
        <f aca="false" ca="false" dt2D="false" dtr="false" t="normal">SUM(W68:W74)</f>
        <v>36</v>
      </c>
      <c r="X75" s="36" t="s">
        <v>34</v>
      </c>
      <c r="Y75" s="18" t="s">
        <v>34</v>
      </c>
      <c r="Z75" s="41" t="n">
        <f aca="false" ca="false" dt2D="false" dtr="false" t="normal">SUM(Z68:Z74)</f>
        <v>3</v>
      </c>
      <c r="AA75" s="18" t="s">
        <v>34</v>
      </c>
      <c r="AB75" s="18" t="s">
        <v>34</v>
      </c>
      <c r="AC75" s="41" t="n">
        <f aca="false" ca="false" dt2D="false" dtr="false" t="normal">SUM(AC68:AC74)</f>
        <v>18</v>
      </c>
      <c r="AD75" s="41" t="n">
        <f aca="false" ca="false" dt2D="false" dtr="false" t="normal">SUM(AD68:AD74)</f>
        <v>15</v>
      </c>
      <c r="AE75" s="37" t="n"/>
      <c r="AF75" s="37" t="n"/>
      <c r="AG75" s="37" t="n"/>
      <c r="AH75" s="37" t="n"/>
      <c r="AI75" s="37" t="n"/>
      <c r="AJ75" s="37" t="n"/>
      <c r="AK75" s="37" t="n"/>
      <c r="AL75" s="37" t="n"/>
      <c r="AM75" s="37" t="n"/>
      <c r="AN75" s="37" t="n"/>
      <c r="AO75" s="37" t="n"/>
      <c r="AP75" s="37" t="n"/>
      <c r="AQ75" s="37" t="n"/>
      <c r="AR75" s="37" t="n"/>
      <c r="AS75" s="37" t="n"/>
      <c r="AT75" s="37" t="n"/>
      <c r="AU75" s="37" t="n"/>
      <c r="AV75" s="37" t="n"/>
      <c r="AW75" s="37" t="n"/>
      <c r="AX75" s="37" t="n"/>
      <c r="AY75" s="37" t="n"/>
      <c r="AZ75" s="37" t="n"/>
      <c r="BA75" s="37" t="n"/>
      <c r="BB75" s="37" t="n"/>
      <c r="BC75" s="37" t="n"/>
      <c r="BD75" s="37" t="n"/>
    </row>
    <row customFormat="true" ht="15" outlineLevel="0" r="76" s="34">
      <c r="A76" s="44" t="s">
        <v>85</v>
      </c>
      <c r="B76" s="18" t="n"/>
      <c r="C76" s="18" t="n"/>
      <c r="D76" s="18" t="n"/>
      <c r="E76" s="39" t="n"/>
      <c r="F76" s="18" t="n"/>
      <c r="G76" s="36" t="n"/>
      <c r="H76" s="41" t="n"/>
      <c r="I76" s="18" t="n"/>
      <c r="J76" s="18" t="n"/>
      <c r="K76" s="18" t="n"/>
      <c r="L76" s="18" t="n"/>
      <c r="M76" s="18" t="n"/>
      <c r="N76" s="18" t="n"/>
      <c r="O76" s="18" t="n"/>
      <c r="P76" s="18" t="n"/>
      <c r="Q76" s="18" t="n"/>
      <c r="R76" s="18" t="n"/>
      <c r="S76" s="18" t="n"/>
      <c r="T76" s="18" t="n"/>
      <c r="U76" s="18" t="n"/>
      <c r="V76" s="36" t="n"/>
      <c r="W76" s="18" t="n"/>
      <c r="X76" s="36" t="n"/>
      <c r="Y76" s="18" t="n"/>
      <c r="Z76" s="18" t="n"/>
      <c r="AA76" s="18" t="n"/>
      <c r="AB76" s="18" t="n"/>
      <c r="AC76" s="18" t="n"/>
      <c r="AD76" s="18" t="n"/>
      <c r="AE76" s="37" t="n"/>
      <c r="AF76" s="37" t="n"/>
      <c r="AG76" s="37" t="n"/>
      <c r="AH76" s="37" t="n"/>
      <c r="AI76" s="37" t="n"/>
      <c r="AJ76" s="37" t="n"/>
      <c r="AK76" s="37" t="n"/>
      <c r="AL76" s="37" t="n"/>
      <c r="AM76" s="37" t="n"/>
      <c r="AN76" s="37" t="n"/>
      <c r="AO76" s="37" t="n"/>
      <c r="AP76" s="37" t="n"/>
      <c r="AQ76" s="37" t="n"/>
      <c r="AR76" s="37" t="n"/>
      <c r="AS76" s="37" t="n"/>
      <c r="AT76" s="37" t="n"/>
      <c r="AU76" s="37" t="n"/>
      <c r="AV76" s="37" t="n"/>
      <c r="AW76" s="37" t="n"/>
      <c r="AX76" s="37" t="n"/>
      <c r="AY76" s="37" t="n"/>
      <c r="AZ76" s="37" t="n"/>
      <c r="BA76" s="37" t="n"/>
      <c r="BB76" s="37" t="n"/>
      <c r="BC76" s="37" t="n"/>
      <c r="BD76" s="37" t="n"/>
    </row>
    <row customFormat="true" ht="15" outlineLevel="0" r="77" s="34">
      <c r="A77" s="56" t="s">
        <v>86</v>
      </c>
      <c r="B77" s="18" t="n">
        <v>8.63</v>
      </c>
      <c r="C77" s="18" t="n">
        <v>52</v>
      </c>
      <c r="D77" s="18" t="n">
        <v>61</v>
      </c>
      <c r="E77" s="39" t="n">
        <f aca="false" ca="false" dt2D="false" dtr="false" t="normal">D77/B77</f>
        <v>7.068366164542294</v>
      </c>
      <c r="F77" s="18" t="s">
        <v>34</v>
      </c>
      <c r="G77" s="18" t="s">
        <v>34</v>
      </c>
      <c r="H77" s="18" t="s">
        <v>34</v>
      </c>
      <c r="I77" s="18" t="s">
        <v>34</v>
      </c>
      <c r="J77" s="18" t="s">
        <v>34</v>
      </c>
      <c r="K77" s="18" t="s">
        <v>34</v>
      </c>
      <c r="L77" s="18" t="s">
        <v>34</v>
      </c>
      <c r="M77" s="18" t="s">
        <v>34</v>
      </c>
      <c r="N77" s="18" t="s">
        <v>34</v>
      </c>
      <c r="O77" s="18" t="s">
        <v>34</v>
      </c>
      <c r="P77" s="18" t="s">
        <v>34</v>
      </c>
      <c r="Q77" s="18" t="s">
        <v>34</v>
      </c>
      <c r="R77" s="18" t="s">
        <v>34</v>
      </c>
      <c r="S77" s="18" t="s">
        <v>34</v>
      </c>
      <c r="T77" s="18" t="s">
        <v>34</v>
      </c>
      <c r="U77" s="18" t="s">
        <v>34</v>
      </c>
      <c r="V77" s="36" t="s">
        <v>34</v>
      </c>
      <c r="W77" s="18" t="s">
        <v>34</v>
      </c>
      <c r="X77" s="18" t="s">
        <v>34</v>
      </c>
      <c r="Y77" s="18" t="s">
        <v>34</v>
      </c>
      <c r="Z77" s="18" t="s">
        <v>34</v>
      </c>
      <c r="AA77" s="18" t="s">
        <v>34</v>
      </c>
      <c r="AB77" s="18" t="s">
        <v>34</v>
      </c>
      <c r="AC77" s="18" t="s">
        <v>34</v>
      </c>
      <c r="AD77" s="18" t="s">
        <v>34</v>
      </c>
      <c r="AE77" s="37" t="n"/>
      <c r="AF77" s="37" t="n"/>
      <c r="AG77" s="37" t="n"/>
      <c r="AH77" s="37" t="n"/>
      <c r="AI77" s="37" t="n"/>
      <c r="AJ77" s="37" t="n"/>
      <c r="AK77" s="37" t="n"/>
      <c r="AL77" s="37" t="n"/>
      <c r="AM77" s="37" t="n"/>
      <c r="AN77" s="37" t="n"/>
      <c r="AO77" s="37" t="n"/>
      <c r="AP77" s="37" t="n"/>
      <c r="AQ77" s="37" t="n"/>
      <c r="AR77" s="37" t="n"/>
      <c r="AS77" s="37" t="n"/>
      <c r="AT77" s="37" t="n"/>
      <c r="AU77" s="37" t="n"/>
      <c r="AV77" s="37" t="n"/>
      <c r="AW77" s="37" t="n"/>
      <c r="AX77" s="37" t="n"/>
      <c r="AY77" s="37" t="n"/>
      <c r="AZ77" s="37" t="n"/>
      <c r="BA77" s="37" t="n"/>
      <c r="BB77" s="37" t="n"/>
      <c r="BC77" s="37" t="n"/>
      <c r="BD77" s="37" t="n"/>
    </row>
    <row customFormat="true" ht="15" outlineLevel="0" r="78" s="34">
      <c r="A78" s="40" t="s">
        <v>37</v>
      </c>
      <c r="B78" s="41" t="n">
        <f aca="false" ca="false" dt2D="false" dtr="false" t="normal">SUM(B77)</f>
        <v>8.63</v>
      </c>
      <c r="C78" s="41" t="n">
        <f aca="false" ca="false" dt2D="false" dtr="false" t="normal">SUM(C77)</f>
        <v>52</v>
      </c>
      <c r="D78" s="41" t="n">
        <f aca="false" ca="false" dt2D="false" dtr="false" t="normal">SUM(D77)</f>
        <v>61</v>
      </c>
      <c r="E78" s="42" t="n">
        <f aca="false" ca="false" dt2D="false" dtr="false" t="normal">D78/B78</f>
        <v>7.068366164542294</v>
      </c>
      <c r="F78" s="41" t="n">
        <f aca="false" ca="false" dt2D="false" dtr="false" t="normal">SUM(F77)</f>
        <v>0</v>
      </c>
      <c r="G78" s="41" t="s">
        <v>34</v>
      </c>
      <c r="H78" s="41" t="s">
        <v>34</v>
      </c>
      <c r="I78" s="41" t="n">
        <f aca="false" ca="false" dt2D="false" dtr="false" t="normal">SUM(I77)</f>
        <v>0</v>
      </c>
      <c r="J78" s="18" t="s">
        <v>34</v>
      </c>
      <c r="K78" s="18" t="s">
        <v>34</v>
      </c>
      <c r="L78" s="41" t="n">
        <f aca="false" ca="false" dt2D="false" dtr="false" t="normal">SUM(L77)</f>
        <v>0</v>
      </c>
      <c r="M78" s="41" t="n">
        <f aca="false" ca="false" dt2D="false" dtr="false" t="normal">SUM(M77)</f>
        <v>0</v>
      </c>
      <c r="N78" s="41" t="n">
        <f aca="false" ca="false" dt2D="false" dtr="false" t="normal">SUM(N77)</f>
        <v>0</v>
      </c>
      <c r="O78" s="41" t="n">
        <f aca="false" ca="false" dt2D="false" dtr="false" t="normal">SUM(O77)</f>
        <v>0</v>
      </c>
      <c r="P78" s="18" t="s">
        <v>34</v>
      </c>
      <c r="Q78" s="18" t="s">
        <v>34</v>
      </c>
      <c r="R78" s="41" t="n">
        <f aca="false" ca="false" dt2D="false" dtr="false" t="normal">SUM(R77)</f>
        <v>0</v>
      </c>
      <c r="S78" s="41" t="n">
        <f aca="false" ca="false" dt2D="false" dtr="false" t="normal">SUM(S77)</f>
        <v>0</v>
      </c>
      <c r="T78" s="41" t="n"/>
      <c r="U78" s="41" t="n">
        <f aca="false" ca="false" dt2D="false" dtr="false" t="normal">SUM(U77)</f>
        <v>0</v>
      </c>
      <c r="V78" s="36" t="n"/>
      <c r="W78" s="18" t="n">
        <f aca="false" ca="false" dt2D="false" dtr="false" t="normal">SUM(W77)</f>
        <v>0</v>
      </c>
      <c r="X78" s="36" t="n"/>
      <c r="Y78" s="18" t="s">
        <v>34</v>
      </c>
      <c r="Z78" s="41" t="n">
        <f aca="false" ca="false" dt2D="false" dtr="false" t="normal">SUM(Z77)</f>
        <v>0</v>
      </c>
      <c r="AA78" s="18" t="s">
        <v>34</v>
      </c>
      <c r="AB78" s="18" t="s">
        <v>34</v>
      </c>
      <c r="AC78" s="41" t="n">
        <f aca="false" ca="false" dt2D="false" dtr="false" t="normal">SUM(AC77)</f>
        <v>0</v>
      </c>
      <c r="AD78" s="41" t="n">
        <f aca="false" ca="false" dt2D="false" dtr="false" t="normal">SUM(AD77)</f>
        <v>0</v>
      </c>
      <c r="AE78" s="37" t="n"/>
      <c r="AF78" s="37" t="n"/>
      <c r="AG78" s="37" t="n"/>
      <c r="AH78" s="37" t="n"/>
      <c r="AI78" s="37" t="n"/>
      <c r="AJ78" s="37" t="n"/>
      <c r="AK78" s="37" t="n"/>
      <c r="AL78" s="37" t="n"/>
      <c r="AM78" s="37" t="n"/>
      <c r="AN78" s="37" t="n"/>
      <c r="AO78" s="37" t="n"/>
      <c r="AP78" s="37" t="n"/>
      <c r="AQ78" s="37" t="n"/>
      <c r="AR78" s="37" t="n"/>
      <c r="AS78" s="37" t="n"/>
      <c r="AT78" s="37" t="n"/>
      <c r="AU78" s="37" t="n"/>
      <c r="AV78" s="37" t="n"/>
      <c r="AW78" s="37" t="n"/>
      <c r="AX78" s="37" t="n"/>
      <c r="AY78" s="37" t="n"/>
      <c r="AZ78" s="37" t="n"/>
      <c r="BA78" s="37" t="n"/>
      <c r="BB78" s="37" t="n"/>
      <c r="BC78" s="37" t="n"/>
      <c r="BD78" s="37" t="n"/>
    </row>
    <row customFormat="true" ht="15" outlineLevel="0" r="79" s="49">
      <c r="A79" s="44" t="s">
        <v>87</v>
      </c>
      <c r="B79" s="18" t="n"/>
      <c r="C79" s="18" t="n"/>
      <c r="D79" s="18" t="n"/>
      <c r="E79" s="39" t="n"/>
      <c r="F79" s="18" t="n"/>
      <c r="G79" s="36" t="n"/>
      <c r="H79" s="41" t="n"/>
      <c r="I79" s="18" t="n"/>
      <c r="J79" s="18" t="n"/>
      <c r="K79" s="18" t="n"/>
      <c r="L79" s="18" t="n"/>
      <c r="M79" s="18" t="n"/>
      <c r="N79" s="18" t="n"/>
      <c r="O79" s="18" t="n"/>
      <c r="P79" s="18" t="n"/>
      <c r="Q79" s="18" t="n"/>
      <c r="R79" s="18" t="n"/>
      <c r="S79" s="18" t="n"/>
      <c r="T79" s="18" t="n"/>
      <c r="U79" s="18" t="n"/>
      <c r="V79" s="36" t="n"/>
      <c r="W79" s="18" t="n"/>
      <c r="X79" s="36" t="n"/>
      <c r="Y79" s="18" t="n"/>
      <c r="Z79" s="18" t="n"/>
      <c r="AA79" s="18" t="n"/>
      <c r="AB79" s="18" t="n"/>
      <c r="AC79" s="18" t="n"/>
      <c r="AD79" s="18" t="n"/>
      <c r="AE79" s="37" t="n"/>
      <c r="AF79" s="37" t="n"/>
      <c r="AG79" s="37" t="n"/>
      <c r="AH79" s="37" t="n"/>
      <c r="AI79" s="37" t="n"/>
      <c r="AJ79" s="37" t="n"/>
      <c r="AK79" s="37" t="n"/>
      <c r="AL79" s="37" t="n"/>
      <c r="AM79" s="37" t="n"/>
      <c r="AN79" s="37" t="n"/>
      <c r="AO79" s="37" t="n"/>
      <c r="AP79" s="37" t="n"/>
      <c r="AQ79" s="37" t="n"/>
      <c r="AR79" s="37" t="n"/>
      <c r="AS79" s="37" t="n"/>
      <c r="AT79" s="37" t="n"/>
      <c r="AU79" s="37" t="n"/>
      <c r="AV79" s="37" t="n"/>
      <c r="AW79" s="37" t="n"/>
      <c r="AX79" s="37" t="n"/>
      <c r="AY79" s="37" t="n"/>
      <c r="AZ79" s="37" t="n"/>
      <c r="BA79" s="37" t="n"/>
      <c r="BB79" s="37" t="n"/>
      <c r="BC79" s="37" t="n"/>
      <c r="BD79" s="37" t="n"/>
    </row>
    <row customFormat="true" ht="15" outlineLevel="0" r="80" s="34">
      <c r="A80" s="46" t="s">
        <v>88</v>
      </c>
      <c r="B80" s="18" t="n">
        <f aca="false" ca="false" dt2D="false" dtr="false" t="normal">13.45+0.35</f>
        <v>13.799999999999999</v>
      </c>
      <c r="C80" s="18" t="n">
        <v>8</v>
      </c>
      <c r="D80" s="18" t="n">
        <v>8</v>
      </c>
      <c r="E80" s="39" t="n">
        <f aca="false" ca="false" dt2D="false" dtr="false" t="normal">D80/B80</f>
        <v>0.5797101449275363</v>
      </c>
      <c r="F80" s="18" t="s">
        <v>34</v>
      </c>
      <c r="G80" s="18" t="s">
        <v>34</v>
      </c>
      <c r="H80" s="18" t="s">
        <v>34</v>
      </c>
      <c r="I80" s="18" t="s">
        <v>34</v>
      </c>
      <c r="J80" s="18" t="s">
        <v>34</v>
      </c>
      <c r="K80" s="18" t="s">
        <v>34</v>
      </c>
      <c r="L80" s="18" t="s">
        <v>34</v>
      </c>
      <c r="M80" s="18" t="s">
        <v>34</v>
      </c>
      <c r="N80" s="18" t="s">
        <v>34</v>
      </c>
      <c r="O80" s="18" t="s">
        <v>34</v>
      </c>
      <c r="P80" s="18" t="s">
        <v>34</v>
      </c>
      <c r="Q80" s="18" t="s">
        <v>34</v>
      </c>
      <c r="R80" s="18" t="s">
        <v>34</v>
      </c>
      <c r="S80" s="18" t="s">
        <v>34</v>
      </c>
      <c r="T80" s="18" t="s">
        <v>34</v>
      </c>
      <c r="U80" s="18" t="s">
        <v>34</v>
      </c>
      <c r="V80" s="36" t="s">
        <v>34</v>
      </c>
      <c r="W80" s="18" t="s">
        <v>34</v>
      </c>
      <c r="X80" s="18" t="s">
        <v>34</v>
      </c>
      <c r="Y80" s="18" t="s">
        <v>34</v>
      </c>
      <c r="Z80" s="18" t="s">
        <v>34</v>
      </c>
      <c r="AA80" s="18" t="s">
        <v>34</v>
      </c>
      <c r="AB80" s="18" t="s">
        <v>34</v>
      </c>
      <c r="AC80" s="18" t="s">
        <v>34</v>
      </c>
      <c r="AD80" s="18" t="s">
        <v>34</v>
      </c>
      <c r="AE80" s="37" t="n"/>
      <c r="AF80" s="37" t="n"/>
      <c r="AG80" s="37" t="n"/>
      <c r="AH80" s="37" t="n"/>
      <c r="AI80" s="37" t="n"/>
      <c r="AJ80" s="37" t="n"/>
      <c r="AK80" s="37" t="n"/>
      <c r="AL80" s="37" t="n"/>
      <c r="AM80" s="37" t="n"/>
      <c r="AN80" s="37" t="n"/>
      <c r="AO80" s="37" t="n"/>
      <c r="AP80" s="37" t="n"/>
      <c r="AQ80" s="37" t="n"/>
      <c r="AR80" s="37" t="n"/>
      <c r="AS80" s="37" t="n"/>
      <c r="AT80" s="37" t="n"/>
      <c r="AU80" s="37" t="n"/>
      <c r="AV80" s="37" t="n"/>
      <c r="AW80" s="37" t="n"/>
      <c r="AX80" s="37" t="n"/>
      <c r="AY80" s="37" t="n"/>
      <c r="AZ80" s="37" t="n"/>
      <c r="BA80" s="37" t="n"/>
      <c r="BB80" s="37" t="n"/>
      <c r="BC80" s="37" t="n"/>
      <c r="BD80" s="37" t="n"/>
    </row>
    <row customFormat="true" ht="15" outlineLevel="0" r="81" s="34">
      <c r="A81" s="38" t="s">
        <v>89</v>
      </c>
      <c r="B81" s="18" t="n">
        <v>133.6</v>
      </c>
      <c r="C81" s="18" t="n">
        <v>125</v>
      </c>
      <c r="D81" s="18" t="n">
        <v>118</v>
      </c>
      <c r="E81" s="39" t="n">
        <f aca="false" ca="false" dt2D="false" dtr="false" t="normal">D81/B81</f>
        <v>0.8832335329341318</v>
      </c>
      <c r="F81" s="18" t="n">
        <v>4</v>
      </c>
      <c r="G81" s="36" t="n">
        <v>3.2</v>
      </c>
      <c r="H81" s="18" t="s">
        <v>34</v>
      </c>
      <c r="I81" s="18" t="s">
        <v>34</v>
      </c>
      <c r="J81" s="18" t="s">
        <v>34</v>
      </c>
      <c r="K81" s="18" t="s">
        <v>34</v>
      </c>
      <c r="L81" s="18" t="n">
        <v>2</v>
      </c>
      <c r="M81" s="18" t="n">
        <v>2</v>
      </c>
      <c r="N81" s="18" t="n">
        <v>4</v>
      </c>
      <c r="O81" s="18" t="s">
        <v>34</v>
      </c>
      <c r="P81" s="18" t="s">
        <v>34</v>
      </c>
      <c r="Q81" s="18" t="s">
        <v>34</v>
      </c>
      <c r="R81" s="18" t="n">
        <v>2</v>
      </c>
      <c r="S81" s="18" t="n">
        <v>2</v>
      </c>
      <c r="T81" s="36" t="n">
        <v>100</v>
      </c>
      <c r="U81" s="18" t="n">
        <v>5</v>
      </c>
      <c r="V81" s="36" t="n">
        <v>5</v>
      </c>
      <c r="W81" s="18" t="n">
        <v>5</v>
      </c>
      <c r="X81" s="36" t="n">
        <v>4</v>
      </c>
      <c r="Y81" s="18" t="s">
        <v>34</v>
      </c>
      <c r="Z81" s="18" t="s">
        <v>34</v>
      </c>
      <c r="AA81" s="18" t="s">
        <v>34</v>
      </c>
      <c r="AB81" s="18" t="s">
        <v>34</v>
      </c>
      <c r="AC81" s="18" t="n">
        <v>3</v>
      </c>
      <c r="AD81" s="18" t="n">
        <v>2</v>
      </c>
      <c r="AE81" s="37" t="n"/>
      <c r="AF81" s="37" t="n"/>
      <c r="AG81" s="37" t="n"/>
      <c r="AH81" s="37" t="n"/>
      <c r="AI81" s="37" t="n"/>
      <c r="AJ81" s="37" t="n"/>
      <c r="AK81" s="37" t="n"/>
      <c r="AL81" s="37" t="n"/>
      <c r="AM81" s="37" t="n"/>
      <c r="AN81" s="37" t="n"/>
      <c r="AO81" s="37" t="n"/>
      <c r="AP81" s="37" t="n"/>
      <c r="AQ81" s="37" t="n"/>
      <c r="AR81" s="37" t="n"/>
      <c r="AS81" s="37" t="n"/>
      <c r="AT81" s="37" t="n"/>
      <c r="AU81" s="37" t="n"/>
      <c r="AV81" s="37" t="n"/>
      <c r="AW81" s="37" t="n"/>
      <c r="AX81" s="37" t="n"/>
      <c r="AY81" s="37" t="n"/>
      <c r="AZ81" s="37" t="n"/>
      <c r="BA81" s="37" t="n"/>
      <c r="BB81" s="37" t="n"/>
      <c r="BC81" s="37" t="n"/>
      <c r="BD81" s="37" t="n"/>
    </row>
    <row customFormat="true" ht="15" outlineLevel="0" r="82" s="34">
      <c r="A82" s="38" t="s">
        <v>90</v>
      </c>
      <c r="B82" s="18" t="n">
        <v>9.58</v>
      </c>
      <c r="C82" s="18" t="n">
        <v>55</v>
      </c>
      <c r="D82" s="18" t="n">
        <v>60</v>
      </c>
      <c r="E82" s="39" t="n">
        <v>6.27</v>
      </c>
      <c r="F82" s="18" t="n">
        <v>6</v>
      </c>
      <c r="G82" s="36" t="n">
        <v>11</v>
      </c>
      <c r="H82" s="18" t="s">
        <v>34</v>
      </c>
      <c r="I82" s="18" t="s">
        <v>34</v>
      </c>
      <c r="J82" s="18" t="s">
        <v>34</v>
      </c>
      <c r="K82" s="18" t="s">
        <v>34</v>
      </c>
      <c r="L82" s="18" t="n">
        <v>4</v>
      </c>
      <c r="M82" s="18" t="n">
        <v>2</v>
      </c>
      <c r="N82" s="18" t="n">
        <v>6</v>
      </c>
      <c r="O82" s="18" t="s">
        <v>34</v>
      </c>
      <c r="P82" s="18" t="s">
        <v>34</v>
      </c>
      <c r="Q82" s="18" t="s">
        <v>34</v>
      </c>
      <c r="R82" s="18" t="n">
        <v>4</v>
      </c>
      <c r="S82" s="18" t="n">
        <v>2</v>
      </c>
      <c r="T82" s="36" t="n">
        <v>100</v>
      </c>
      <c r="U82" s="18" t="n">
        <v>9</v>
      </c>
      <c r="V82" s="36" t="n">
        <v>15</v>
      </c>
      <c r="W82" s="18" t="n">
        <v>3</v>
      </c>
      <c r="X82" s="36" t="n">
        <v>5</v>
      </c>
      <c r="Y82" s="18" t="s">
        <v>34</v>
      </c>
      <c r="Z82" s="18" t="s">
        <v>34</v>
      </c>
      <c r="AA82" s="18" t="s">
        <v>34</v>
      </c>
      <c r="AB82" s="18" t="s">
        <v>34</v>
      </c>
      <c r="AC82" s="18" t="n">
        <v>2</v>
      </c>
      <c r="AD82" s="18" t="n">
        <v>1</v>
      </c>
      <c r="AE82" s="37" t="n"/>
      <c r="AF82" s="37" t="n"/>
      <c r="AG82" s="37" t="n"/>
      <c r="AH82" s="37" t="n"/>
      <c r="AI82" s="37" t="n"/>
      <c r="AJ82" s="37" t="n"/>
      <c r="AK82" s="37" t="n"/>
      <c r="AL82" s="37" t="n"/>
      <c r="AM82" s="37" t="n"/>
      <c r="AN82" s="37" t="n"/>
      <c r="AO82" s="37" t="n"/>
      <c r="AP82" s="37" t="n"/>
      <c r="AQ82" s="37" t="n"/>
      <c r="AR82" s="37" t="n"/>
      <c r="AS82" s="37" t="n"/>
      <c r="AT82" s="37" t="n"/>
      <c r="AU82" s="37" t="n"/>
      <c r="AV82" s="37" t="n"/>
      <c r="AW82" s="37" t="n"/>
      <c r="AX82" s="37" t="n"/>
      <c r="AY82" s="37" t="n"/>
      <c r="AZ82" s="37" t="n"/>
      <c r="BA82" s="37" t="n"/>
      <c r="BB82" s="37" t="n"/>
      <c r="BC82" s="37" t="n"/>
      <c r="BD82" s="37" t="n"/>
    </row>
    <row customFormat="true" ht="15" outlineLevel="0" r="83" s="34">
      <c r="A83" s="38" t="s">
        <v>91</v>
      </c>
      <c r="B83" s="18" t="n">
        <v>32.67</v>
      </c>
      <c r="C83" s="18" t="n">
        <v>32</v>
      </c>
      <c r="D83" s="18" t="n">
        <v>33</v>
      </c>
      <c r="E83" s="39" t="n">
        <f aca="false" ca="false" dt2D="false" dtr="false" t="normal">D83/B83</f>
        <v>1.01010101010101</v>
      </c>
      <c r="F83" s="18" t="n">
        <v>1</v>
      </c>
      <c r="G83" s="36" t="n">
        <v>3.2</v>
      </c>
      <c r="H83" s="18" t="s">
        <v>34</v>
      </c>
      <c r="I83" s="18" t="s">
        <v>34</v>
      </c>
      <c r="J83" s="18" t="s">
        <v>34</v>
      </c>
      <c r="K83" s="18" t="s">
        <v>34</v>
      </c>
      <c r="L83" s="18" t="s">
        <v>34</v>
      </c>
      <c r="M83" s="18" t="n">
        <v>1</v>
      </c>
      <c r="N83" s="18" t="n">
        <v>1</v>
      </c>
      <c r="O83" s="18" t="s">
        <v>34</v>
      </c>
      <c r="P83" s="18" t="s">
        <v>34</v>
      </c>
      <c r="Q83" s="18" t="s">
        <v>34</v>
      </c>
      <c r="R83" s="18" t="s">
        <v>34</v>
      </c>
      <c r="S83" s="18" t="n">
        <v>1</v>
      </c>
      <c r="T83" s="36" t="n">
        <v>100</v>
      </c>
      <c r="U83" s="18" t="n">
        <v>2</v>
      </c>
      <c r="V83" s="36" t="n">
        <v>8</v>
      </c>
      <c r="W83" s="18" t="n">
        <v>1</v>
      </c>
      <c r="X83" s="36" t="n">
        <v>3.5</v>
      </c>
      <c r="Y83" s="18" t="s">
        <v>34</v>
      </c>
      <c r="Z83" s="18" t="s">
        <v>34</v>
      </c>
      <c r="AA83" s="18" t="s">
        <v>34</v>
      </c>
      <c r="AB83" s="18" t="s">
        <v>34</v>
      </c>
      <c r="AC83" s="18" t="s">
        <v>34</v>
      </c>
      <c r="AD83" s="18" t="n">
        <v>1</v>
      </c>
      <c r="AE83" s="37" t="n"/>
      <c r="AF83" s="37" t="n"/>
      <c r="AG83" s="37" t="n"/>
      <c r="AH83" s="37" t="n"/>
      <c r="AI83" s="37" t="n"/>
      <c r="AJ83" s="37" t="n"/>
      <c r="AK83" s="37" t="n"/>
      <c r="AL83" s="37" t="n"/>
      <c r="AM83" s="37" t="n"/>
      <c r="AN83" s="37" t="n"/>
      <c r="AO83" s="37" t="n"/>
      <c r="AP83" s="37" t="n"/>
      <c r="AQ83" s="37" t="n"/>
      <c r="AR83" s="37" t="n"/>
      <c r="AS83" s="37" t="n"/>
      <c r="AT83" s="37" t="n"/>
      <c r="AU83" s="37" t="n"/>
      <c r="AV83" s="37" t="n"/>
      <c r="AW83" s="37" t="n"/>
      <c r="AX83" s="37" t="n"/>
      <c r="AY83" s="37" t="n"/>
      <c r="AZ83" s="37" t="n"/>
      <c r="BA83" s="37" t="n"/>
      <c r="BB83" s="37" t="n"/>
      <c r="BC83" s="37" t="n"/>
      <c r="BD83" s="37" t="n"/>
    </row>
    <row customFormat="true" ht="15" outlineLevel="0" r="84" s="34">
      <c r="A84" s="40" t="s">
        <v>37</v>
      </c>
      <c r="B84" s="41" t="n">
        <f aca="false" ca="false" dt2D="false" dtr="false" t="normal">SUM(B80:B83)</f>
        <v>189.65000000000003</v>
      </c>
      <c r="C84" s="41" t="n">
        <f aca="false" ca="false" dt2D="false" dtr="false" t="normal">SUM(C80:C83)</f>
        <v>220</v>
      </c>
      <c r="D84" s="41" t="n">
        <f aca="false" ca="false" dt2D="false" dtr="false" t="normal">SUM(D80:D83)</f>
        <v>219</v>
      </c>
      <c r="E84" s="42" t="n">
        <f aca="false" ca="false" dt2D="false" dtr="false" t="normal">D84/B84</f>
        <v>1.1547587661481675</v>
      </c>
      <c r="F84" s="41" t="n">
        <f aca="false" ca="false" dt2D="false" dtr="false" t="normal">SUM(F80:F83)</f>
        <v>11</v>
      </c>
      <c r="G84" s="36" t="s">
        <v>34</v>
      </c>
      <c r="H84" s="41" t="s">
        <v>34</v>
      </c>
      <c r="I84" s="41" t="n">
        <f aca="false" ca="false" dt2D="false" dtr="false" t="normal">SUM(I81:I83)</f>
        <v>0</v>
      </c>
      <c r="J84" s="18" t="s">
        <v>34</v>
      </c>
      <c r="K84" s="18" t="s">
        <v>34</v>
      </c>
      <c r="L84" s="41" t="n">
        <f aca="false" ca="false" dt2D="false" dtr="false" t="normal">SUM(L80:L83)</f>
        <v>6</v>
      </c>
      <c r="M84" s="41" t="n">
        <f aca="false" ca="false" dt2D="false" dtr="false" t="normal">SUM(M80:M83)</f>
        <v>5</v>
      </c>
      <c r="N84" s="41" t="n">
        <f aca="false" ca="false" dt2D="false" dtr="false" t="normal">SUM(N80:N83)</f>
        <v>11</v>
      </c>
      <c r="O84" s="41" t="n">
        <f aca="false" ca="false" dt2D="false" dtr="false" t="normal">SUM(O81:O83)</f>
        <v>0</v>
      </c>
      <c r="P84" s="18" t="s">
        <v>34</v>
      </c>
      <c r="Q84" s="18" t="s">
        <v>34</v>
      </c>
      <c r="R84" s="41" t="n">
        <f aca="false" ca="false" dt2D="false" dtr="false" t="normal">SUM(R81:R83)</f>
        <v>6</v>
      </c>
      <c r="S84" s="41" t="n">
        <f aca="false" ca="false" dt2D="false" dtr="false" t="normal">SUM(S81:S83)</f>
        <v>5</v>
      </c>
      <c r="T84" s="52" t="s">
        <v>34</v>
      </c>
      <c r="U84" s="41" t="n">
        <f aca="false" ca="false" dt2D="false" dtr="false" t="normal">SUM(U81:U83)</f>
        <v>16</v>
      </c>
      <c r="V84" s="52" t="s">
        <v>34</v>
      </c>
      <c r="W84" s="41" t="n">
        <f aca="false" ca="false" dt2D="false" dtr="false" t="normal">SUM(W81:W83)</f>
        <v>9</v>
      </c>
      <c r="X84" s="52" t="s">
        <v>34</v>
      </c>
      <c r="Y84" s="41" t="s">
        <v>34</v>
      </c>
      <c r="Z84" s="41" t="n">
        <f aca="false" ca="false" dt2D="false" dtr="false" t="normal">SUM(Z81:Z83)</f>
        <v>0</v>
      </c>
      <c r="AA84" s="41" t="s">
        <v>34</v>
      </c>
      <c r="AB84" s="41" t="s">
        <v>34</v>
      </c>
      <c r="AC84" s="41" t="n">
        <f aca="false" ca="false" dt2D="false" dtr="false" t="normal">SUM(AC81:AC83)</f>
        <v>5</v>
      </c>
      <c r="AD84" s="41" t="n">
        <f aca="false" ca="false" dt2D="false" dtr="false" t="normal">SUM(AD81:AD83)</f>
        <v>4</v>
      </c>
      <c r="AE84" s="37" t="n"/>
      <c r="AF84" s="37" t="n"/>
      <c r="AG84" s="37" t="n"/>
      <c r="AH84" s="37" t="n"/>
      <c r="AI84" s="37" t="n"/>
      <c r="AJ84" s="37" t="n"/>
      <c r="AK84" s="37" t="n"/>
      <c r="AL84" s="37" t="n"/>
      <c r="AM84" s="37" t="n"/>
      <c r="AN84" s="37" t="n"/>
      <c r="AO84" s="37" t="n"/>
      <c r="AP84" s="37" t="n"/>
      <c r="AQ84" s="37" t="n"/>
      <c r="AR84" s="37" t="n"/>
      <c r="AS84" s="37" t="n"/>
      <c r="AT84" s="37" t="n"/>
      <c r="AU84" s="37" t="n"/>
      <c r="AV84" s="37" t="n"/>
      <c r="AW84" s="37" t="n"/>
      <c r="AX84" s="37" t="n"/>
      <c r="AY84" s="37" t="n"/>
      <c r="AZ84" s="37" t="n"/>
      <c r="BA84" s="37" t="n"/>
      <c r="BB84" s="37" t="n"/>
      <c r="BC84" s="37" t="n"/>
      <c r="BD84" s="37" t="n"/>
    </row>
    <row customFormat="true" ht="15" outlineLevel="0" r="85" s="34">
      <c r="A85" s="44" t="s">
        <v>92</v>
      </c>
      <c r="B85" s="18" t="n"/>
      <c r="C85" s="18" t="n"/>
      <c r="D85" s="18" t="n"/>
      <c r="E85" s="39" t="n"/>
      <c r="F85" s="18" t="n"/>
      <c r="G85" s="36" t="n"/>
      <c r="H85" s="41" t="n"/>
      <c r="I85" s="18" t="n"/>
      <c r="J85" s="18" t="n"/>
      <c r="K85" s="18" t="n"/>
      <c r="L85" s="18" t="n"/>
      <c r="M85" s="18" t="n"/>
      <c r="N85" s="18" t="n"/>
      <c r="O85" s="18" t="n"/>
      <c r="P85" s="18" t="n"/>
      <c r="Q85" s="18" t="n"/>
      <c r="R85" s="18" t="n"/>
      <c r="S85" s="18" t="n"/>
      <c r="T85" s="18" t="n"/>
      <c r="U85" s="18" t="n"/>
      <c r="V85" s="36" t="n"/>
      <c r="W85" s="18" t="n"/>
      <c r="X85" s="36" t="n"/>
      <c r="Y85" s="18" t="n"/>
      <c r="Z85" s="18" t="n"/>
      <c r="AA85" s="18" t="n"/>
      <c r="AB85" s="18" t="n"/>
      <c r="AC85" s="18" t="n"/>
      <c r="AD85" s="18" t="n"/>
      <c r="AE85" s="37" t="n"/>
      <c r="AF85" s="37" t="n"/>
      <c r="AG85" s="37" t="n"/>
      <c r="AH85" s="37" t="n"/>
      <c r="AI85" s="37" t="n"/>
      <c r="AJ85" s="37" t="n"/>
      <c r="AK85" s="37" t="n"/>
      <c r="AL85" s="37" t="n"/>
      <c r="AM85" s="37" t="n"/>
      <c r="AN85" s="37" t="n"/>
      <c r="AO85" s="37" t="n"/>
      <c r="AP85" s="37" t="n"/>
      <c r="AQ85" s="37" t="n"/>
      <c r="AR85" s="37" t="n"/>
      <c r="AS85" s="37" t="n"/>
      <c r="AT85" s="37" t="n"/>
      <c r="AU85" s="37" t="n"/>
      <c r="AV85" s="37" t="n"/>
      <c r="AW85" s="37" t="n"/>
      <c r="AX85" s="37" t="n"/>
      <c r="AY85" s="37" t="n"/>
      <c r="AZ85" s="37" t="n"/>
      <c r="BA85" s="37" t="n"/>
      <c r="BB85" s="37" t="n"/>
      <c r="BC85" s="37" t="n"/>
      <c r="BD85" s="37" t="n"/>
    </row>
    <row customFormat="true" customHeight="true" ht="12.75" outlineLevel="0" r="86" s="50">
      <c r="A86" s="46" t="s">
        <v>93</v>
      </c>
      <c r="B86" s="18" t="n">
        <v>39.51</v>
      </c>
      <c r="C86" s="18" t="n">
        <v>115</v>
      </c>
      <c r="D86" s="18" t="n">
        <v>122</v>
      </c>
      <c r="E86" s="39" t="n">
        <f aca="false" ca="false" dt2D="false" dtr="false" t="normal">D86/B86</f>
        <v>3.087825866869147</v>
      </c>
      <c r="F86" s="18" t="n">
        <v>9</v>
      </c>
      <c r="G86" s="36" t="n">
        <v>7.9</v>
      </c>
      <c r="H86" s="41" t="s">
        <v>34</v>
      </c>
      <c r="I86" s="41" t="s">
        <v>34</v>
      </c>
      <c r="J86" s="41" t="s">
        <v>34</v>
      </c>
      <c r="K86" s="41" t="s">
        <v>34</v>
      </c>
      <c r="L86" s="18" t="n">
        <v>5</v>
      </c>
      <c r="M86" s="18" t="n">
        <v>4</v>
      </c>
      <c r="N86" s="18" t="n">
        <v>9</v>
      </c>
      <c r="O86" s="18" t="s">
        <v>34</v>
      </c>
      <c r="P86" s="18" t="s">
        <v>34</v>
      </c>
      <c r="Q86" s="18" t="s">
        <v>34</v>
      </c>
      <c r="R86" s="18" t="n">
        <v>5</v>
      </c>
      <c r="S86" s="18" t="n">
        <v>4</v>
      </c>
      <c r="T86" s="36" t="n">
        <v>100</v>
      </c>
      <c r="U86" s="18" t="n">
        <v>14</v>
      </c>
      <c r="V86" s="36" t="n">
        <v>12</v>
      </c>
      <c r="W86" s="18" t="n">
        <v>9</v>
      </c>
      <c r="X86" s="36" t="n">
        <v>7.4</v>
      </c>
      <c r="Y86" s="18" t="s">
        <v>34</v>
      </c>
      <c r="Z86" s="18" t="n">
        <v>1</v>
      </c>
      <c r="AA86" s="18" t="s">
        <v>34</v>
      </c>
      <c r="AB86" s="18" t="s">
        <v>34</v>
      </c>
      <c r="AC86" s="18" t="n">
        <v>4</v>
      </c>
      <c r="AD86" s="18" t="n">
        <v>4</v>
      </c>
      <c r="AE86" s="51" t="n"/>
      <c r="AF86" s="51" t="n"/>
      <c r="AG86" s="51" t="n"/>
      <c r="AH86" s="51" t="n"/>
      <c r="AI86" s="51" t="n"/>
      <c r="AJ86" s="51" t="n"/>
      <c r="AK86" s="51" t="n"/>
      <c r="AL86" s="51" t="n"/>
      <c r="AM86" s="51" t="n"/>
      <c r="AN86" s="51" t="n"/>
      <c r="AO86" s="51" t="n"/>
      <c r="AP86" s="51" t="n"/>
      <c r="AQ86" s="51" t="n"/>
      <c r="AR86" s="51" t="n"/>
      <c r="AS86" s="51" t="n"/>
      <c r="AT86" s="51" t="n"/>
      <c r="AU86" s="51" t="n"/>
      <c r="AV86" s="51" t="n"/>
      <c r="AW86" s="51" t="n"/>
      <c r="AX86" s="51" t="n"/>
      <c r="AY86" s="51" t="n"/>
      <c r="AZ86" s="51" t="n"/>
      <c r="BA86" s="51" t="n"/>
      <c r="BB86" s="51" t="n"/>
      <c r="BC86" s="51" t="n"/>
      <c r="BD86" s="51" t="n"/>
    </row>
    <row customFormat="true" ht="15" outlineLevel="0" r="87" s="34">
      <c r="A87" s="40" t="s">
        <v>37</v>
      </c>
      <c r="B87" s="41" t="n">
        <f aca="false" ca="false" dt2D="false" dtr="false" t="normal">SUM(B86)</f>
        <v>39.51</v>
      </c>
      <c r="C87" s="41" t="n">
        <f aca="false" ca="false" dt2D="false" dtr="false" t="normal">SUM(C86)</f>
        <v>115</v>
      </c>
      <c r="D87" s="41" t="n">
        <f aca="false" ca="false" dt2D="false" dtr="false" t="normal">SUM(D86)</f>
        <v>122</v>
      </c>
      <c r="E87" s="42" t="n">
        <f aca="false" ca="false" dt2D="false" dtr="false" t="normal">D87/B87</f>
        <v>3.087825866869147</v>
      </c>
      <c r="F87" s="41" t="n">
        <f aca="false" ca="false" dt2D="false" dtr="false" t="normal">SUM(F86)</f>
        <v>9</v>
      </c>
      <c r="G87" s="36" t="s">
        <v>34</v>
      </c>
      <c r="H87" s="41" t="s">
        <v>34</v>
      </c>
      <c r="I87" s="41" t="n">
        <v>0</v>
      </c>
      <c r="J87" s="41" t="s">
        <v>34</v>
      </c>
      <c r="K87" s="41" t="s">
        <v>34</v>
      </c>
      <c r="L87" s="41" t="n">
        <f aca="false" ca="false" dt2D="false" dtr="false" t="normal">SUM(L86)</f>
        <v>5</v>
      </c>
      <c r="M87" s="41" t="n">
        <f aca="false" ca="false" dt2D="false" dtr="false" t="normal">SUM(M86)</f>
        <v>4</v>
      </c>
      <c r="N87" s="41" t="n">
        <f aca="false" ca="false" dt2D="false" dtr="false" t="normal">SUM(N86)</f>
        <v>9</v>
      </c>
      <c r="O87" s="41" t="n">
        <f aca="false" ca="false" dt2D="false" dtr="false" t="normal">SUM(O86)</f>
        <v>0</v>
      </c>
      <c r="P87" s="18" t="s">
        <v>34</v>
      </c>
      <c r="Q87" s="18" t="s">
        <v>34</v>
      </c>
      <c r="R87" s="41" t="n">
        <f aca="false" ca="false" dt2D="false" dtr="false" t="normal">SUM(R86)</f>
        <v>5</v>
      </c>
      <c r="S87" s="41" t="n">
        <f aca="false" ca="false" dt2D="false" dtr="false" t="normal">SUM(S86)</f>
        <v>4</v>
      </c>
      <c r="T87" s="52" t="s">
        <v>34</v>
      </c>
      <c r="U87" s="41" t="n">
        <f aca="false" ca="false" dt2D="false" dtr="false" t="normal">SUM(U86)</f>
        <v>14</v>
      </c>
      <c r="V87" s="52" t="s">
        <v>34</v>
      </c>
      <c r="W87" s="41" t="n">
        <f aca="false" ca="false" dt2D="false" dtr="false" t="normal">SUM(W86)</f>
        <v>9</v>
      </c>
      <c r="X87" s="52" t="s">
        <v>34</v>
      </c>
      <c r="Y87" s="41" t="s">
        <v>34</v>
      </c>
      <c r="Z87" s="41" t="n">
        <f aca="false" ca="false" dt2D="false" dtr="false" t="normal">SUM(Z86)</f>
        <v>1</v>
      </c>
      <c r="AA87" s="41" t="s">
        <v>34</v>
      </c>
      <c r="AB87" s="41" t="s">
        <v>34</v>
      </c>
      <c r="AC87" s="41" t="n">
        <f aca="false" ca="false" dt2D="false" dtr="false" t="normal">SUM(AC86)</f>
        <v>4</v>
      </c>
      <c r="AD87" s="41" t="n">
        <f aca="false" ca="false" dt2D="false" dtr="false" t="normal">SUM(AD86)</f>
        <v>4</v>
      </c>
      <c r="AE87" s="37" t="n"/>
      <c r="AF87" s="37" t="n"/>
      <c r="AG87" s="37" t="n"/>
      <c r="AH87" s="37" t="n"/>
      <c r="AI87" s="37" t="n"/>
      <c r="AJ87" s="37" t="n"/>
      <c r="AK87" s="37" t="n"/>
      <c r="AL87" s="37" t="n"/>
      <c r="AM87" s="37" t="n"/>
      <c r="AN87" s="37" t="n"/>
      <c r="AO87" s="37" t="n"/>
      <c r="AP87" s="37" t="n"/>
      <c r="AQ87" s="37" t="n"/>
      <c r="AR87" s="37" t="n"/>
      <c r="AS87" s="37" t="n"/>
      <c r="AT87" s="37" t="n"/>
      <c r="AU87" s="37" t="n"/>
      <c r="AV87" s="37" t="n"/>
      <c r="AW87" s="37" t="n"/>
      <c r="AX87" s="37" t="n"/>
      <c r="AY87" s="37" t="n"/>
      <c r="AZ87" s="37" t="n"/>
      <c r="BA87" s="37" t="n"/>
      <c r="BB87" s="37" t="n"/>
      <c r="BC87" s="37" t="n"/>
      <c r="BD87" s="37" t="n"/>
    </row>
    <row customFormat="true" ht="15" outlineLevel="0" r="88" s="34">
      <c r="A88" s="44" t="s">
        <v>94</v>
      </c>
      <c r="B88" s="18" t="n"/>
      <c r="C88" s="18" t="n"/>
      <c r="D88" s="18" t="n"/>
      <c r="E88" s="39" t="n"/>
      <c r="F88" s="18" t="n"/>
      <c r="G88" s="36" t="n"/>
      <c r="H88" s="41" t="n"/>
      <c r="I88" s="41" t="n"/>
      <c r="J88" s="41" t="n"/>
      <c r="K88" s="41" t="n"/>
      <c r="L88" s="41" t="n"/>
      <c r="M88" s="41" t="n"/>
      <c r="N88" s="41" t="n"/>
      <c r="O88" s="41" t="n"/>
      <c r="P88" s="41" t="n"/>
      <c r="Q88" s="41" t="n"/>
      <c r="R88" s="41" t="n"/>
      <c r="S88" s="41" t="n"/>
      <c r="T88" s="41" t="n"/>
      <c r="U88" s="41" t="n"/>
      <c r="V88" s="52" t="n"/>
      <c r="W88" s="41" t="n"/>
      <c r="X88" s="41" t="n"/>
      <c r="Y88" s="41" t="n"/>
      <c r="Z88" s="41" t="n"/>
      <c r="AA88" s="41" t="n"/>
      <c r="AB88" s="41" t="n"/>
      <c r="AC88" s="41" t="n"/>
      <c r="AD88" s="41" t="n"/>
      <c r="AE88" s="37" t="n"/>
      <c r="AF88" s="37" t="n"/>
      <c r="AG88" s="37" t="n"/>
      <c r="AH88" s="37" t="n"/>
      <c r="AI88" s="37" t="n"/>
      <c r="AJ88" s="37" t="n"/>
      <c r="AK88" s="37" t="n"/>
      <c r="AL88" s="37" t="n"/>
      <c r="AM88" s="37" t="n"/>
      <c r="AN88" s="37" t="n"/>
      <c r="AO88" s="37" t="n"/>
      <c r="AP88" s="37" t="n"/>
      <c r="AQ88" s="37" t="n"/>
      <c r="AR88" s="37" t="n"/>
      <c r="AS88" s="37" t="n"/>
      <c r="AT88" s="37" t="n"/>
      <c r="AU88" s="37" t="n"/>
      <c r="AV88" s="37" t="n"/>
      <c r="AW88" s="37" t="n"/>
      <c r="AX88" s="37" t="n"/>
      <c r="AY88" s="37" t="n"/>
      <c r="AZ88" s="37" t="n"/>
      <c r="BA88" s="37" t="n"/>
      <c r="BB88" s="37" t="n"/>
      <c r="BC88" s="37" t="n"/>
      <c r="BD88" s="37" t="n"/>
    </row>
    <row customFormat="true" ht="15" outlineLevel="0" r="89" s="34">
      <c r="A89" s="46" t="s">
        <v>95</v>
      </c>
      <c r="B89" s="18" t="n">
        <v>15.7</v>
      </c>
      <c r="C89" s="18" t="n">
        <v>29</v>
      </c>
      <c r="D89" s="18" t="n">
        <v>34</v>
      </c>
      <c r="E89" s="39" t="n">
        <f aca="false" ca="false" dt2D="false" dtr="false" t="normal">D89/B89</f>
        <v>2.1656050955414012</v>
      </c>
      <c r="F89" s="18" t="n">
        <v>2</v>
      </c>
      <c r="G89" s="36" t="n">
        <v>6.9</v>
      </c>
      <c r="H89" s="41" t="s">
        <v>34</v>
      </c>
      <c r="I89" s="41" t="s">
        <v>34</v>
      </c>
      <c r="J89" s="41" t="s">
        <v>34</v>
      </c>
      <c r="K89" s="41" t="s">
        <v>34</v>
      </c>
      <c r="L89" s="18" t="n">
        <v>1</v>
      </c>
      <c r="M89" s="18" t="n">
        <v>1</v>
      </c>
      <c r="N89" s="18" t="s">
        <v>34</v>
      </c>
      <c r="O89" s="18" t="s">
        <v>34</v>
      </c>
      <c r="P89" s="18" t="s">
        <v>34</v>
      </c>
      <c r="Q89" s="18" t="s">
        <v>34</v>
      </c>
      <c r="R89" s="18" t="s">
        <v>34</v>
      </c>
      <c r="S89" s="18" t="s">
        <v>34</v>
      </c>
      <c r="T89" s="18" t="s">
        <v>34</v>
      </c>
      <c r="U89" s="18" t="n">
        <v>2</v>
      </c>
      <c r="V89" s="36" t="n">
        <v>8</v>
      </c>
      <c r="W89" s="18" t="n">
        <v>2</v>
      </c>
      <c r="X89" s="36" t="n">
        <v>5.9</v>
      </c>
      <c r="Y89" s="18" t="s">
        <v>34</v>
      </c>
      <c r="Z89" s="18" t="s">
        <v>34</v>
      </c>
      <c r="AA89" s="18" t="s">
        <v>34</v>
      </c>
      <c r="AB89" s="18" t="s">
        <v>34</v>
      </c>
      <c r="AC89" s="18" t="n">
        <v>1</v>
      </c>
      <c r="AD89" s="18" t="n">
        <v>1</v>
      </c>
      <c r="AE89" s="37" t="n"/>
      <c r="AF89" s="37" t="n"/>
      <c r="AG89" s="37" t="n"/>
      <c r="AH89" s="37" t="n"/>
      <c r="AI89" s="37" t="n"/>
      <c r="AJ89" s="37" t="n"/>
      <c r="AK89" s="37" t="n"/>
      <c r="AL89" s="37" t="n"/>
      <c r="AM89" s="37" t="n"/>
      <c r="AN89" s="37" t="n"/>
      <c r="AO89" s="37" t="n"/>
      <c r="AP89" s="37" t="n"/>
      <c r="AQ89" s="37" t="n"/>
      <c r="AR89" s="37" t="n"/>
      <c r="AS89" s="37" t="n"/>
      <c r="AT89" s="37" t="n"/>
      <c r="AU89" s="37" t="n"/>
      <c r="AV89" s="37" t="n"/>
      <c r="AW89" s="37" t="n"/>
      <c r="AX89" s="37" t="n"/>
      <c r="AY89" s="37" t="n"/>
      <c r="AZ89" s="37" t="n"/>
      <c r="BA89" s="37" t="n"/>
      <c r="BB89" s="37" t="n"/>
      <c r="BC89" s="37" t="n"/>
      <c r="BD89" s="37" t="n"/>
    </row>
    <row customFormat="true" ht="15" outlineLevel="0" r="90" s="34">
      <c r="A90" s="46" t="s">
        <v>96</v>
      </c>
      <c r="B90" s="18" t="n">
        <v>19.76</v>
      </c>
      <c r="C90" s="18" t="n">
        <v>31</v>
      </c>
      <c r="D90" s="18" t="n">
        <v>46</v>
      </c>
      <c r="E90" s="39" t="n">
        <f aca="false" ca="false" dt2D="false" dtr="false" t="normal">D90/B90</f>
        <v>2.3279352226720644</v>
      </c>
      <c r="F90" s="18" t="s">
        <v>34</v>
      </c>
      <c r="G90" s="36" t="s">
        <v>34</v>
      </c>
      <c r="H90" s="41" t="s">
        <v>34</v>
      </c>
      <c r="I90" s="18" t="n"/>
      <c r="J90" s="18" t="s">
        <v>34</v>
      </c>
      <c r="K90" s="18" t="s">
        <v>34</v>
      </c>
      <c r="L90" s="18" t="n"/>
      <c r="M90" s="18" t="n"/>
      <c r="N90" s="18" t="s">
        <v>34</v>
      </c>
      <c r="O90" s="18" t="s">
        <v>34</v>
      </c>
      <c r="P90" s="18" t="s">
        <v>34</v>
      </c>
      <c r="Q90" s="18" t="s">
        <v>34</v>
      </c>
      <c r="R90" s="18" t="s">
        <v>34</v>
      </c>
      <c r="S90" s="18" t="s">
        <v>34</v>
      </c>
      <c r="T90" s="18" t="s">
        <v>34</v>
      </c>
      <c r="U90" s="18" t="s">
        <v>34</v>
      </c>
      <c r="V90" s="36" t="s">
        <v>34</v>
      </c>
      <c r="W90" s="18" t="s">
        <v>34</v>
      </c>
      <c r="X90" s="18" t="s">
        <v>34</v>
      </c>
      <c r="Y90" s="18" t="s">
        <v>34</v>
      </c>
      <c r="Z90" s="18" t="s">
        <v>34</v>
      </c>
      <c r="AA90" s="18" t="s">
        <v>34</v>
      </c>
      <c r="AB90" s="18" t="s">
        <v>34</v>
      </c>
      <c r="AC90" s="18" t="s">
        <v>34</v>
      </c>
      <c r="AD90" s="18" t="s">
        <v>34</v>
      </c>
      <c r="AE90" s="37" t="n"/>
      <c r="AF90" s="37" t="n"/>
      <c r="AG90" s="37" t="n"/>
      <c r="AH90" s="37" t="n"/>
      <c r="AI90" s="37" t="n"/>
      <c r="AJ90" s="37" t="n"/>
      <c r="AK90" s="37" t="n"/>
      <c r="AL90" s="37" t="n"/>
      <c r="AM90" s="37" t="n"/>
      <c r="AN90" s="37" t="n"/>
      <c r="AO90" s="37" t="n"/>
      <c r="AP90" s="37" t="n"/>
      <c r="AQ90" s="37" t="n"/>
      <c r="AR90" s="37" t="n"/>
      <c r="AS90" s="37" t="n"/>
      <c r="AT90" s="37" t="n"/>
      <c r="AU90" s="37" t="n"/>
      <c r="AV90" s="37" t="n"/>
      <c r="AW90" s="37" t="n"/>
      <c r="AX90" s="37" t="n"/>
      <c r="AY90" s="37" t="n"/>
      <c r="AZ90" s="37" t="n"/>
      <c r="BA90" s="37" t="n"/>
      <c r="BB90" s="37" t="n"/>
      <c r="BC90" s="37" t="n"/>
      <c r="BD90" s="37" t="n"/>
    </row>
    <row customFormat="true" ht="15" outlineLevel="0" r="91" s="34">
      <c r="A91" s="40" t="s">
        <v>37</v>
      </c>
      <c r="B91" s="41" t="n">
        <f aca="false" ca="false" dt2D="false" dtr="false" t="normal">SUM(B89:B90)</f>
        <v>35.46</v>
      </c>
      <c r="C91" s="41" t="n">
        <f aca="false" ca="false" dt2D="false" dtr="false" t="normal">SUM(C89:C90)</f>
        <v>60</v>
      </c>
      <c r="D91" s="41" t="n">
        <f aca="false" ca="false" dt2D="false" dtr="false" t="normal">SUM(D89:D90)</f>
        <v>80</v>
      </c>
      <c r="E91" s="42" t="n">
        <f aca="false" ca="false" dt2D="false" dtr="false" t="normal">D91/B91</f>
        <v>2.2560631697687534</v>
      </c>
      <c r="F91" s="41" t="n">
        <f aca="false" ca="false" dt2D="false" dtr="false" t="normal">SUM(F89:F90)</f>
        <v>2</v>
      </c>
      <c r="G91" s="36" t="s">
        <v>34</v>
      </c>
      <c r="H91" s="41" t="s">
        <v>34</v>
      </c>
      <c r="I91" s="41" t="n">
        <f aca="false" ca="false" dt2D="false" dtr="false" t="normal">SUM(I89:I90)</f>
        <v>0</v>
      </c>
      <c r="J91" s="18" t="s">
        <v>34</v>
      </c>
      <c r="K91" s="18" t="s">
        <v>34</v>
      </c>
      <c r="L91" s="41" t="n">
        <f aca="false" ca="false" dt2D="false" dtr="false" t="normal">SUM(L89:L90)</f>
        <v>1</v>
      </c>
      <c r="M91" s="41" t="n">
        <f aca="false" ca="false" dt2D="false" dtr="false" t="normal">SUM(M89:M90)</f>
        <v>1</v>
      </c>
      <c r="N91" s="41" t="n">
        <f aca="false" ca="false" dt2D="false" dtr="false" t="normal">SUM(N89:N90)</f>
        <v>0</v>
      </c>
      <c r="O91" s="41" t="n">
        <f aca="false" ca="false" dt2D="false" dtr="false" t="normal">SUM(O89:O90)</f>
        <v>0</v>
      </c>
      <c r="P91" s="18" t="s">
        <v>34</v>
      </c>
      <c r="Q91" s="18" t="s">
        <v>34</v>
      </c>
      <c r="R91" s="41" t="n">
        <f aca="false" ca="false" dt2D="false" dtr="false" t="normal">SUM(R89:R90)</f>
        <v>0</v>
      </c>
      <c r="S91" s="41" t="n">
        <f aca="false" ca="false" dt2D="false" dtr="false" t="normal">SUM(S89:S90)</f>
        <v>0</v>
      </c>
      <c r="T91" s="41" t="n">
        <f aca="false" ca="false" dt2D="false" dtr="false" t="normal">SUM(T89:T90)</f>
        <v>0</v>
      </c>
      <c r="U91" s="41" t="n">
        <f aca="false" ca="false" dt2D="false" dtr="false" t="normal">SUM(U89:U90)</f>
        <v>2</v>
      </c>
      <c r="V91" s="52" t="s">
        <v>34</v>
      </c>
      <c r="W91" s="41" t="n">
        <f aca="false" ca="false" dt2D="false" dtr="false" t="normal">SUM(W89:W90)</f>
        <v>2</v>
      </c>
      <c r="X91" s="52" t="s">
        <v>34</v>
      </c>
      <c r="Y91" s="41" t="s">
        <v>34</v>
      </c>
      <c r="Z91" s="41" t="n">
        <f aca="false" ca="false" dt2D="false" dtr="false" t="normal">SUM(Z89:Z90)</f>
        <v>0</v>
      </c>
      <c r="AA91" s="41" t="s">
        <v>34</v>
      </c>
      <c r="AB91" s="41" t="s">
        <v>34</v>
      </c>
      <c r="AC91" s="41" t="n">
        <f aca="false" ca="false" dt2D="false" dtr="false" t="normal">SUM(AC89:AC90)</f>
        <v>1</v>
      </c>
      <c r="AD91" s="41" t="n">
        <f aca="false" ca="false" dt2D="false" dtr="false" t="normal">SUM(AD89:AD90)</f>
        <v>1</v>
      </c>
      <c r="AE91" s="37" t="n"/>
      <c r="AF91" s="37" t="n"/>
      <c r="AG91" s="37" t="n"/>
      <c r="AH91" s="37" t="n"/>
      <c r="AI91" s="37" t="n"/>
      <c r="AJ91" s="37" t="n"/>
      <c r="AK91" s="37" t="n"/>
      <c r="AL91" s="37" t="n"/>
      <c r="AM91" s="37" t="n"/>
      <c r="AN91" s="37" t="n"/>
      <c r="AO91" s="37" t="n"/>
      <c r="AP91" s="37" t="n"/>
      <c r="AQ91" s="37" t="n"/>
      <c r="AR91" s="37" t="n"/>
      <c r="AS91" s="37" t="n"/>
      <c r="AT91" s="37" t="n"/>
      <c r="AU91" s="37" t="n"/>
      <c r="AV91" s="37" t="n"/>
      <c r="AW91" s="37" t="n"/>
      <c r="AX91" s="37" t="n"/>
      <c r="AY91" s="37" t="n"/>
      <c r="AZ91" s="37" t="n"/>
      <c r="BA91" s="37" t="n"/>
      <c r="BB91" s="37" t="n"/>
      <c r="BC91" s="37" t="n"/>
      <c r="BD91" s="37" t="n"/>
    </row>
    <row customFormat="true" ht="15" outlineLevel="0" r="92" s="49">
      <c r="A92" s="44" t="s">
        <v>97</v>
      </c>
      <c r="B92" s="18" t="n"/>
      <c r="C92" s="18" t="n"/>
      <c r="D92" s="18" t="n"/>
      <c r="E92" s="39" t="n"/>
      <c r="F92" s="18" t="n"/>
      <c r="G92" s="36" t="n"/>
      <c r="H92" s="41" t="n"/>
      <c r="I92" s="18" t="n"/>
      <c r="J92" s="18" t="n"/>
      <c r="K92" s="18" t="n"/>
      <c r="L92" s="18" t="n"/>
      <c r="M92" s="18" t="n"/>
      <c r="N92" s="18" t="n"/>
      <c r="O92" s="18" t="n"/>
      <c r="P92" s="18" t="n"/>
      <c r="Q92" s="18" t="n"/>
      <c r="R92" s="18" t="n"/>
      <c r="S92" s="18" t="n"/>
      <c r="T92" s="18" t="n"/>
      <c r="U92" s="18" t="n"/>
      <c r="V92" s="36" t="n"/>
      <c r="W92" s="18" t="n"/>
      <c r="X92" s="36" t="n"/>
      <c r="Y92" s="18" t="n"/>
      <c r="Z92" s="18" t="n"/>
      <c r="AA92" s="18" t="n"/>
      <c r="AB92" s="18" t="n"/>
      <c r="AC92" s="18" t="n"/>
      <c r="AD92" s="18" t="n"/>
      <c r="AE92" s="37" t="n"/>
      <c r="AF92" s="37" t="n"/>
      <c r="AG92" s="37" t="n"/>
      <c r="AH92" s="37" t="n"/>
      <c r="AI92" s="37" t="n"/>
      <c r="AJ92" s="37" t="n"/>
      <c r="AK92" s="37" t="n"/>
      <c r="AL92" s="37" t="n"/>
      <c r="AM92" s="37" t="n"/>
      <c r="AN92" s="37" t="n"/>
      <c r="AO92" s="37" t="n"/>
      <c r="AP92" s="37" t="n"/>
      <c r="AQ92" s="37" t="n"/>
      <c r="AR92" s="37" t="n"/>
      <c r="AS92" s="37" t="n"/>
      <c r="AT92" s="37" t="n"/>
      <c r="AU92" s="37" t="n"/>
      <c r="AV92" s="37" t="n"/>
      <c r="AW92" s="37" t="n"/>
      <c r="AX92" s="37" t="n"/>
      <c r="AY92" s="37" t="n"/>
      <c r="AZ92" s="37" t="n"/>
      <c r="BA92" s="37" t="n"/>
      <c r="BB92" s="37" t="n"/>
      <c r="BC92" s="37" t="n"/>
      <c r="BD92" s="37" t="n"/>
    </row>
    <row customFormat="true" ht="15" outlineLevel="0" r="93" s="34">
      <c r="A93" s="46" t="s">
        <v>47</v>
      </c>
      <c r="B93" s="18" t="n">
        <v>16.84</v>
      </c>
      <c r="C93" s="18" t="n">
        <v>38</v>
      </c>
      <c r="D93" s="18" t="n">
        <v>44</v>
      </c>
      <c r="E93" s="39" t="n">
        <v>2.62</v>
      </c>
      <c r="F93" s="18" t="s">
        <v>34</v>
      </c>
      <c r="G93" s="36" t="s">
        <v>34</v>
      </c>
      <c r="H93" s="41" t="s">
        <v>34</v>
      </c>
      <c r="I93" s="41" t="s">
        <v>34</v>
      </c>
      <c r="J93" s="41" t="s">
        <v>34</v>
      </c>
      <c r="K93" s="41" t="s">
        <v>34</v>
      </c>
      <c r="L93" s="18" t="s">
        <v>34</v>
      </c>
      <c r="M93" s="18" t="s">
        <v>34</v>
      </c>
      <c r="N93" s="18" t="s">
        <v>34</v>
      </c>
      <c r="O93" s="18" t="s">
        <v>34</v>
      </c>
      <c r="P93" s="18" t="s">
        <v>34</v>
      </c>
      <c r="Q93" s="18" t="s">
        <v>34</v>
      </c>
      <c r="R93" s="18" t="s">
        <v>34</v>
      </c>
      <c r="S93" s="18" t="s">
        <v>34</v>
      </c>
      <c r="T93" s="18" t="s">
        <v>34</v>
      </c>
      <c r="U93" s="18" t="n">
        <v>3</v>
      </c>
      <c r="V93" s="36" t="n">
        <v>8</v>
      </c>
      <c r="W93" s="18" t="n">
        <v>3</v>
      </c>
      <c r="X93" s="18" t="n">
        <v>6.9</v>
      </c>
      <c r="Y93" s="18" t="s">
        <v>34</v>
      </c>
      <c r="Z93" s="18" t="s">
        <v>34</v>
      </c>
      <c r="AA93" s="18" t="s">
        <v>34</v>
      </c>
      <c r="AB93" s="18" t="s">
        <v>34</v>
      </c>
      <c r="AC93" s="18" t="n">
        <v>2</v>
      </c>
      <c r="AD93" s="18" t="n">
        <v>1</v>
      </c>
      <c r="AE93" s="37" t="n"/>
      <c r="AF93" s="37" t="n"/>
      <c r="AG93" s="37" t="n"/>
      <c r="AH93" s="37" t="n"/>
      <c r="AI93" s="37" t="n"/>
      <c r="AJ93" s="37" t="n"/>
      <c r="AK93" s="37" t="n"/>
      <c r="AL93" s="37" t="n"/>
      <c r="AM93" s="37" t="n"/>
      <c r="AN93" s="37" t="n"/>
      <c r="AO93" s="37" t="n"/>
      <c r="AP93" s="37" t="n"/>
      <c r="AQ93" s="37" t="n"/>
      <c r="AR93" s="37" t="n"/>
      <c r="AS93" s="37" t="n"/>
      <c r="AT93" s="37" t="n"/>
      <c r="AU93" s="37" t="n"/>
      <c r="AV93" s="37" t="n"/>
      <c r="AW93" s="37" t="n"/>
      <c r="AX93" s="37" t="n"/>
      <c r="AY93" s="37" t="n"/>
      <c r="AZ93" s="37" t="n"/>
      <c r="BA93" s="37" t="n"/>
      <c r="BB93" s="37" t="n"/>
      <c r="BC93" s="37" t="n"/>
      <c r="BD93" s="37" t="n"/>
    </row>
    <row customFormat="true" ht="15" outlineLevel="0" r="94" s="34">
      <c r="A94" s="38" t="s">
        <v>98</v>
      </c>
      <c r="B94" s="18" t="n">
        <v>31.32</v>
      </c>
      <c r="C94" s="18" t="n">
        <v>40</v>
      </c>
      <c r="D94" s="18" t="n">
        <v>17</v>
      </c>
      <c r="E94" s="39" t="n">
        <f aca="false" ca="false" dt2D="false" dtr="false" t="normal">D94/B94</f>
        <v>0.5427841634738186</v>
      </c>
      <c r="F94" s="18" t="n">
        <v>3</v>
      </c>
      <c r="G94" s="36" t="n">
        <v>7.5</v>
      </c>
      <c r="H94" s="41" t="s">
        <v>34</v>
      </c>
      <c r="I94" s="41" t="s">
        <v>34</v>
      </c>
      <c r="J94" s="41" t="s">
        <v>34</v>
      </c>
      <c r="K94" s="41" t="s">
        <v>34</v>
      </c>
      <c r="L94" s="18" t="n">
        <v>2</v>
      </c>
      <c r="M94" s="18" t="n">
        <v>1</v>
      </c>
      <c r="N94" s="18" t="n">
        <v>3</v>
      </c>
      <c r="O94" s="18" t="s">
        <v>34</v>
      </c>
      <c r="P94" s="18" t="s">
        <v>34</v>
      </c>
      <c r="Q94" s="18" t="s">
        <v>34</v>
      </c>
      <c r="R94" s="18" t="n">
        <v>1</v>
      </c>
      <c r="S94" s="18" t="n">
        <v>2</v>
      </c>
      <c r="T94" s="36" t="n">
        <v>100</v>
      </c>
      <c r="U94" s="18" t="s">
        <v>34</v>
      </c>
      <c r="V94" s="36" t="s">
        <v>34</v>
      </c>
      <c r="W94" s="18" t="s">
        <v>34</v>
      </c>
      <c r="X94" s="36" t="s">
        <v>34</v>
      </c>
      <c r="Y94" s="18" t="s">
        <v>34</v>
      </c>
      <c r="Z94" s="18" t="s">
        <v>34</v>
      </c>
      <c r="AA94" s="18" t="s">
        <v>34</v>
      </c>
      <c r="AB94" s="18" t="s">
        <v>34</v>
      </c>
      <c r="AC94" s="18" t="s">
        <v>34</v>
      </c>
      <c r="AD94" s="18" t="s">
        <v>34</v>
      </c>
      <c r="AE94" s="37" t="n"/>
      <c r="AF94" s="37" t="n"/>
      <c r="AG94" s="37" t="n"/>
      <c r="AH94" s="37" t="n"/>
      <c r="AI94" s="37" t="n"/>
      <c r="AJ94" s="37" t="n"/>
      <c r="AK94" s="37" t="n"/>
      <c r="AL94" s="37" t="n"/>
      <c r="AM94" s="37" t="n"/>
      <c r="AN94" s="37" t="n"/>
      <c r="AO94" s="37" t="n"/>
      <c r="AP94" s="37" t="n"/>
      <c r="AQ94" s="37" t="n"/>
      <c r="AR94" s="37" t="n"/>
      <c r="AS94" s="37" t="n"/>
      <c r="AT94" s="37" t="n"/>
      <c r="AU94" s="37" t="n"/>
      <c r="AV94" s="37" t="n"/>
      <c r="AW94" s="37" t="n"/>
      <c r="AX94" s="37" t="n"/>
      <c r="AY94" s="37" t="n"/>
      <c r="AZ94" s="37" t="n"/>
      <c r="BA94" s="37" t="n"/>
      <c r="BB94" s="37" t="n"/>
      <c r="BC94" s="37" t="n"/>
      <c r="BD94" s="37" t="n"/>
    </row>
    <row customFormat="true" ht="15" outlineLevel="0" r="95" s="45">
      <c r="A95" s="38" t="s">
        <v>99</v>
      </c>
      <c r="B95" s="18" t="n">
        <v>66</v>
      </c>
      <c r="C95" s="18" t="n">
        <v>38</v>
      </c>
      <c r="D95" s="18" t="n">
        <v>38</v>
      </c>
      <c r="E95" s="39" t="n">
        <f aca="false" ca="false" dt2D="false" dtr="false" t="normal">D95/B95</f>
        <v>0.5757575757575758</v>
      </c>
      <c r="F95" s="18" t="n">
        <v>1</v>
      </c>
      <c r="G95" s="36" t="n">
        <v>2.7</v>
      </c>
      <c r="H95" s="41" t="s">
        <v>34</v>
      </c>
      <c r="I95" s="41" t="s">
        <v>34</v>
      </c>
      <c r="J95" s="41" t="s">
        <v>34</v>
      </c>
      <c r="K95" s="41" t="s">
        <v>34</v>
      </c>
      <c r="L95" s="18" t="s">
        <v>34</v>
      </c>
      <c r="M95" s="18" t="n">
        <v>1</v>
      </c>
      <c r="N95" s="18" t="n">
        <v>1</v>
      </c>
      <c r="O95" s="18" t="s">
        <v>34</v>
      </c>
      <c r="P95" s="18" t="s">
        <v>34</v>
      </c>
      <c r="Q95" s="18" t="s">
        <v>34</v>
      </c>
      <c r="R95" s="18" t="s">
        <v>34</v>
      </c>
      <c r="S95" s="18" t="n">
        <v>1</v>
      </c>
      <c r="T95" s="36" t="n">
        <v>100</v>
      </c>
      <c r="U95" s="18" t="n">
        <v>1</v>
      </c>
      <c r="V95" s="36" t="n">
        <v>5</v>
      </c>
      <c r="W95" s="18" t="n">
        <v>1</v>
      </c>
      <c r="X95" s="36" t="n">
        <v>2.7</v>
      </c>
      <c r="Y95" s="18" t="s">
        <v>34</v>
      </c>
      <c r="Z95" s="18" t="s">
        <v>34</v>
      </c>
      <c r="AA95" s="18" t="s">
        <v>34</v>
      </c>
      <c r="AB95" s="18" t="s">
        <v>34</v>
      </c>
      <c r="AC95" s="18" t="s">
        <v>34</v>
      </c>
      <c r="AD95" s="18" t="n">
        <v>1</v>
      </c>
      <c r="AE95" s="47" t="n"/>
      <c r="AF95" s="47" t="n"/>
      <c r="AG95" s="47" t="n"/>
      <c r="AH95" s="47" t="n"/>
      <c r="AI95" s="47" t="n"/>
      <c r="AJ95" s="47" t="n"/>
      <c r="AK95" s="47" t="n"/>
      <c r="AL95" s="47" t="n"/>
      <c r="AM95" s="47" t="n"/>
      <c r="AN95" s="47" t="n"/>
      <c r="AO95" s="47" t="n"/>
      <c r="AP95" s="47" t="n"/>
      <c r="AQ95" s="47" t="n"/>
      <c r="AR95" s="47" t="n"/>
      <c r="AS95" s="47" t="n"/>
      <c r="AT95" s="47" t="n"/>
      <c r="AU95" s="47" t="n"/>
      <c r="AV95" s="47" t="n"/>
      <c r="AW95" s="47" t="n"/>
      <c r="AX95" s="47" t="n"/>
      <c r="AY95" s="47" t="n"/>
      <c r="AZ95" s="47" t="n"/>
      <c r="BA95" s="47" t="n"/>
      <c r="BB95" s="47" t="n"/>
      <c r="BC95" s="47" t="n"/>
      <c r="BD95" s="47" t="n"/>
    </row>
    <row customFormat="true" ht="15" outlineLevel="0" r="96" s="34">
      <c r="A96" s="38" t="s">
        <v>100</v>
      </c>
      <c r="B96" s="18" t="n">
        <v>44.48</v>
      </c>
      <c r="C96" s="18" t="n">
        <v>7</v>
      </c>
      <c r="D96" s="18" t="n">
        <v>8</v>
      </c>
      <c r="E96" s="39" t="n">
        <f aca="false" ca="false" dt2D="false" dtr="false" t="normal">D96/B96</f>
        <v>0.1798561151079137</v>
      </c>
      <c r="F96" s="41" t="s">
        <v>34</v>
      </c>
      <c r="G96" s="41" t="s">
        <v>34</v>
      </c>
      <c r="H96" s="41" t="s">
        <v>34</v>
      </c>
      <c r="I96" s="41" t="s">
        <v>34</v>
      </c>
      <c r="J96" s="41" t="s">
        <v>34</v>
      </c>
      <c r="K96" s="41" t="s">
        <v>34</v>
      </c>
      <c r="L96" s="18" t="s">
        <v>34</v>
      </c>
      <c r="M96" s="18" t="s">
        <v>34</v>
      </c>
      <c r="N96" s="18" t="s">
        <v>34</v>
      </c>
      <c r="O96" s="18" t="s">
        <v>34</v>
      </c>
      <c r="P96" s="18" t="s">
        <v>34</v>
      </c>
      <c r="Q96" s="18" t="s">
        <v>34</v>
      </c>
      <c r="R96" s="18" t="s">
        <v>34</v>
      </c>
      <c r="S96" s="18" t="s">
        <v>34</v>
      </c>
      <c r="T96" s="18" t="s">
        <v>34</v>
      </c>
      <c r="U96" s="18" t="s">
        <v>34</v>
      </c>
      <c r="V96" s="36" t="s">
        <v>34</v>
      </c>
      <c r="W96" s="18" t="s">
        <v>34</v>
      </c>
      <c r="X96" s="18" t="s">
        <v>34</v>
      </c>
      <c r="Y96" s="18" t="s">
        <v>34</v>
      </c>
      <c r="Z96" s="18" t="s">
        <v>34</v>
      </c>
      <c r="AA96" s="18" t="s">
        <v>34</v>
      </c>
      <c r="AB96" s="18" t="s">
        <v>34</v>
      </c>
      <c r="AC96" s="18" t="s">
        <v>34</v>
      </c>
      <c r="AD96" s="18" t="s">
        <v>34</v>
      </c>
      <c r="AE96" s="37" t="n"/>
      <c r="AF96" s="37" t="n"/>
      <c r="AG96" s="37" t="n"/>
      <c r="AH96" s="37" t="n"/>
      <c r="AI96" s="37" t="n"/>
      <c r="AJ96" s="37" t="n"/>
      <c r="AK96" s="37" t="n"/>
      <c r="AL96" s="37" t="n"/>
      <c r="AM96" s="37" t="n"/>
      <c r="AN96" s="37" t="n"/>
      <c r="AO96" s="37" t="n"/>
      <c r="AP96" s="37" t="n"/>
      <c r="AQ96" s="37" t="n"/>
      <c r="AR96" s="37" t="n"/>
      <c r="AS96" s="37" t="n"/>
      <c r="AT96" s="37" t="n"/>
      <c r="AU96" s="37" t="n"/>
      <c r="AV96" s="37" t="n"/>
      <c r="AW96" s="37" t="n"/>
      <c r="AX96" s="37" t="n"/>
      <c r="AY96" s="37" t="n"/>
      <c r="AZ96" s="37" t="n"/>
      <c r="BA96" s="37" t="n"/>
      <c r="BB96" s="37" t="n"/>
      <c r="BC96" s="37" t="n"/>
      <c r="BD96" s="37" t="n"/>
    </row>
    <row customFormat="true" ht="15" outlineLevel="0" r="97" s="34">
      <c r="A97" s="40" t="s">
        <v>37</v>
      </c>
      <c r="B97" s="41" t="n">
        <f aca="false" ca="false" dt2D="false" dtr="false" t="normal">SUM(B93:B96)</f>
        <v>158.64</v>
      </c>
      <c r="C97" s="41" t="n">
        <f aca="false" ca="false" dt2D="false" dtr="false" t="normal">SUM(C93:C96)</f>
        <v>123</v>
      </c>
      <c r="D97" s="41" t="n">
        <f aca="false" ca="false" dt2D="false" dtr="false" t="normal">SUM(D93:D96)</f>
        <v>107</v>
      </c>
      <c r="E97" s="42" t="n">
        <f aca="false" ca="false" dt2D="false" dtr="false" t="normal">D97/B97</f>
        <v>0.6744831064044378</v>
      </c>
      <c r="F97" s="41" t="n">
        <f aca="false" ca="false" dt2D="false" dtr="false" t="normal">SUM(F93:F96)</f>
        <v>4</v>
      </c>
      <c r="G97" s="36" t="s">
        <v>34</v>
      </c>
      <c r="H97" s="41" t="s">
        <v>34</v>
      </c>
      <c r="I97" s="41" t="n">
        <f aca="false" ca="false" dt2D="false" dtr="false" t="normal">SUM(I93:I96)</f>
        <v>0</v>
      </c>
      <c r="J97" s="18" t="s">
        <v>34</v>
      </c>
      <c r="K97" s="18" t="s">
        <v>34</v>
      </c>
      <c r="L97" s="41" t="n">
        <f aca="false" ca="false" dt2D="false" dtr="false" t="normal">SUM(L93:L96)</f>
        <v>2</v>
      </c>
      <c r="M97" s="41" t="n">
        <f aca="false" ca="false" dt2D="false" dtr="false" t="normal">SUM(M93:M96)</f>
        <v>2</v>
      </c>
      <c r="N97" s="41" t="n">
        <f aca="false" ca="false" dt2D="false" dtr="false" t="normal">SUM(N93:N96)</f>
        <v>4</v>
      </c>
      <c r="O97" s="41" t="n">
        <f aca="false" ca="false" dt2D="false" dtr="false" t="normal">SUM(O93:O96)</f>
        <v>0</v>
      </c>
      <c r="P97" s="18" t="s">
        <v>34</v>
      </c>
      <c r="Q97" s="18" t="s">
        <v>34</v>
      </c>
      <c r="R97" s="41" t="n">
        <f aca="false" ca="false" dt2D="false" dtr="false" t="normal">SUM(R93:R96)</f>
        <v>1</v>
      </c>
      <c r="S97" s="41" t="n">
        <f aca="false" ca="false" dt2D="false" dtr="false" t="normal">SUM(S93:S96)</f>
        <v>3</v>
      </c>
      <c r="T97" s="52" t="s">
        <v>34</v>
      </c>
      <c r="U97" s="41" t="n">
        <f aca="false" ca="false" dt2D="false" dtr="false" t="normal">SUM(U93:U96)</f>
        <v>4</v>
      </c>
      <c r="V97" s="52" t="s">
        <v>34</v>
      </c>
      <c r="W97" s="41" t="n">
        <f aca="false" ca="false" dt2D="false" dtr="false" t="normal">SUM(W93:W96)</f>
        <v>4</v>
      </c>
      <c r="X97" s="52" t="s">
        <v>34</v>
      </c>
      <c r="Y97" s="41" t="s">
        <v>34</v>
      </c>
      <c r="Z97" s="41" t="n">
        <f aca="false" ca="false" dt2D="false" dtr="false" t="normal">SUM(Z93:Z96)</f>
        <v>0</v>
      </c>
      <c r="AA97" s="41" t="s">
        <v>34</v>
      </c>
      <c r="AB97" s="41" t="s">
        <v>34</v>
      </c>
      <c r="AC97" s="41" t="n">
        <f aca="false" ca="false" dt2D="false" dtr="false" t="normal">SUM(AC93:AC96)</f>
        <v>2</v>
      </c>
      <c r="AD97" s="41" t="n">
        <f aca="false" ca="false" dt2D="false" dtr="false" t="normal">SUM(AD93:AD96)</f>
        <v>2</v>
      </c>
      <c r="AE97" s="37" t="n"/>
      <c r="AF97" s="37" t="n"/>
      <c r="AG97" s="37" t="n"/>
      <c r="AH97" s="37" t="n"/>
      <c r="AI97" s="37" t="n"/>
      <c r="AJ97" s="37" t="n"/>
      <c r="AK97" s="37" t="n"/>
      <c r="AL97" s="37" t="n"/>
      <c r="AM97" s="37" t="n"/>
      <c r="AN97" s="37" t="n"/>
      <c r="AO97" s="37" t="n"/>
      <c r="AP97" s="37" t="n"/>
      <c r="AQ97" s="37" t="n"/>
      <c r="AR97" s="37" t="n"/>
      <c r="AS97" s="37" t="n"/>
      <c r="AT97" s="37" t="n"/>
      <c r="AU97" s="37" t="n"/>
      <c r="AV97" s="37" t="n"/>
      <c r="AW97" s="37" t="n"/>
      <c r="AX97" s="37" t="n"/>
      <c r="AY97" s="37" t="n"/>
      <c r="AZ97" s="37" t="n"/>
      <c r="BA97" s="37" t="n"/>
      <c r="BB97" s="37" t="n"/>
      <c r="BC97" s="37" t="n"/>
      <c r="BD97" s="37" t="n"/>
    </row>
    <row customFormat="true" customHeight="true" ht="25.5" outlineLevel="0" r="98" s="49">
      <c r="A98" s="44" t="s">
        <v>101</v>
      </c>
      <c r="B98" s="18" t="n"/>
      <c r="C98" s="18" t="n"/>
      <c r="D98" s="18" t="n"/>
      <c r="E98" s="39" t="n"/>
      <c r="F98" s="18" t="n"/>
      <c r="G98" s="36" t="n"/>
      <c r="H98" s="41" t="n"/>
      <c r="I98" s="18" t="n"/>
      <c r="J98" s="18" t="n"/>
      <c r="K98" s="18" t="n"/>
      <c r="L98" s="18" t="n"/>
      <c r="M98" s="18" t="n"/>
      <c r="N98" s="18" t="n"/>
      <c r="O98" s="18" t="n"/>
      <c r="P98" s="18" t="n"/>
      <c r="Q98" s="18" t="n"/>
      <c r="R98" s="18" t="n"/>
      <c r="S98" s="18" t="n"/>
      <c r="T98" s="18" t="n"/>
      <c r="U98" s="18" t="n"/>
      <c r="V98" s="36" t="n"/>
      <c r="W98" s="18" t="n"/>
      <c r="X98" s="36" t="n"/>
      <c r="Y98" s="18" t="n"/>
      <c r="Z98" s="18" t="n"/>
      <c r="AA98" s="18" t="n"/>
      <c r="AB98" s="18" t="n"/>
      <c r="AC98" s="18" t="n"/>
      <c r="AD98" s="18" t="n"/>
      <c r="AE98" s="37" t="n"/>
      <c r="AF98" s="37" t="n"/>
      <c r="AG98" s="37" t="n"/>
      <c r="AH98" s="37" t="n"/>
      <c r="AI98" s="37" t="n"/>
      <c r="AJ98" s="37" t="n"/>
      <c r="AK98" s="37" t="n"/>
      <c r="AL98" s="37" t="n"/>
      <c r="AM98" s="37" t="n"/>
      <c r="AN98" s="37" t="n"/>
      <c r="AO98" s="37" t="n"/>
      <c r="AP98" s="37" t="n"/>
      <c r="AQ98" s="37" t="n"/>
      <c r="AR98" s="37" t="n"/>
      <c r="AS98" s="37" t="n"/>
      <c r="AT98" s="37" t="n"/>
      <c r="AU98" s="37" t="n"/>
      <c r="AV98" s="37" t="n"/>
      <c r="AW98" s="37" t="n"/>
      <c r="AX98" s="37" t="n"/>
      <c r="AY98" s="37" t="n"/>
      <c r="AZ98" s="37" t="n"/>
      <c r="BA98" s="37" t="n"/>
      <c r="BB98" s="37" t="n"/>
      <c r="BC98" s="37" t="n"/>
      <c r="BD98" s="37" t="n"/>
    </row>
    <row customFormat="true" customHeight="true" ht="12.75" outlineLevel="0" r="99" s="5">
      <c r="A99" s="46" t="s">
        <v>102</v>
      </c>
      <c r="B99" s="18" t="n">
        <v>44.86</v>
      </c>
      <c r="C99" s="18" t="n">
        <v>61</v>
      </c>
      <c r="D99" s="18" t="n">
        <v>76</v>
      </c>
      <c r="E99" s="39" t="n">
        <v>1.77</v>
      </c>
      <c r="F99" s="18" t="n">
        <v>4</v>
      </c>
      <c r="G99" s="41" t="s">
        <v>34</v>
      </c>
      <c r="H99" s="41" t="s">
        <v>34</v>
      </c>
      <c r="I99" s="41" t="s">
        <v>34</v>
      </c>
      <c r="J99" s="41" t="s">
        <v>34</v>
      </c>
      <c r="K99" s="41" t="s">
        <v>34</v>
      </c>
      <c r="L99" s="18" t="n">
        <v>2</v>
      </c>
      <c r="M99" s="18" t="n">
        <v>2</v>
      </c>
      <c r="N99" s="18" t="n">
        <v>2</v>
      </c>
      <c r="O99" s="18" t="s">
        <v>34</v>
      </c>
      <c r="P99" s="18" t="s">
        <v>34</v>
      </c>
      <c r="Q99" s="18" t="s">
        <v>34</v>
      </c>
      <c r="R99" s="18" t="n">
        <v>1</v>
      </c>
      <c r="S99" s="18" t="n">
        <v>1</v>
      </c>
      <c r="T99" s="36" t="n">
        <v>50</v>
      </c>
      <c r="U99" s="18" t="n">
        <v>6</v>
      </c>
      <c r="V99" s="36" t="n">
        <v>8</v>
      </c>
      <c r="W99" s="18" t="n">
        <v>6</v>
      </c>
      <c r="X99" s="36" t="n">
        <v>7.9</v>
      </c>
      <c r="Y99" s="18" t="s">
        <v>34</v>
      </c>
      <c r="Z99" s="18" t="s">
        <v>34</v>
      </c>
      <c r="AA99" s="18" t="s">
        <v>34</v>
      </c>
      <c r="AB99" s="18" t="s">
        <v>34</v>
      </c>
      <c r="AC99" s="18" t="n">
        <v>3</v>
      </c>
      <c r="AD99" s="18" t="n">
        <v>3</v>
      </c>
      <c r="AE99" s="2" t="n"/>
      <c r="AF99" s="2" t="n"/>
      <c r="AG99" s="2" t="n"/>
      <c r="AH99" s="2" t="n"/>
      <c r="AI99" s="2" t="n"/>
      <c r="AJ99" s="2" t="n"/>
      <c r="AK99" s="2" t="n"/>
      <c r="AL99" s="2" t="n"/>
      <c r="AM99" s="2" t="n"/>
      <c r="AN99" s="2" t="n"/>
      <c r="AO99" s="2" t="n"/>
      <c r="AP99" s="2" t="n"/>
      <c r="AQ99" s="2" t="n"/>
      <c r="AR99" s="2" t="n"/>
      <c r="AS99" s="2" t="n"/>
      <c r="AT99" s="2" t="n"/>
      <c r="AU99" s="2" t="n"/>
      <c r="AV99" s="2" t="n"/>
      <c r="AW99" s="2" t="n"/>
      <c r="AX99" s="2" t="n"/>
      <c r="AY99" s="2" t="n"/>
      <c r="AZ99" s="2" t="n"/>
      <c r="BA99" s="2" t="n"/>
      <c r="BB99" s="2" t="n"/>
      <c r="BC99" s="2" t="n"/>
      <c r="BD99" s="2" t="n"/>
    </row>
    <row customFormat="true" customHeight="true" ht="15.75" outlineLevel="0" r="100" s="34">
      <c r="A100" s="38" t="s">
        <v>103</v>
      </c>
      <c r="B100" s="18" t="n">
        <v>29.98</v>
      </c>
      <c r="C100" s="18" t="n">
        <v>12</v>
      </c>
      <c r="D100" s="18" t="n">
        <v>12</v>
      </c>
      <c r="E100" s="39" t="n">
        <f aca="false" ca="false" dt2D="false" dtr="false" t="normal">D100/B100</f>
        <v>0.400266844563042</v>
      </c>
      <c r="F100" s="41" t="s">
        <v>34</v>
      </c>
      <c r="G100" s="41" t="s">
        <v>34</v>
      </c>
      <c r="H100" s="41" t="s">
        <v>34</v>
      </c>
      <c r="I100" s="41" t="s">
        <v>34</v>
      </c>
      <c r="J100" s="41" t="s">
        <v>34</v>
      </c>
      <c r="K100" s="41" t="s">
        <v>34</v>
      </c>
      <c r="L100" s="41" t="s">
        <v>34</v>
      </c>
      <c r="M100" s="41" t="s">
        <v>34</v>
      </c>
      <c r="N100" s="41" t="s">
        <v>34</v>
      </c>
      <c r="O100" s="41" t="s">
        <v>34</v>
      </c>
      <c r="P100" s="41" t="s">
        <v>34</v>
      </c>
      <c r="Q100" s="41" t="s">
        <v>34</v>
      </c>
      <c r="R100" s="41" t="s">
        <v>34</v>
      </c>
      <c r="S100" s="41" t="s">
        <v>34</v>
      </c>
      <c r="T100" s="41" t="s">
        <v>34</v>
      </c>
      <c r="U100" s="41" t="s">
        <v>34</v>
      </c>
      <c r="V100" s="52" t="s">
        <v>34</v>
      </c>
      <c r="W100" s="41" t="s">
        <v>34</v>
      </c>
      <c r="X100" s="41" t="s">
        <v>34</v>
      </c>
      <c r="Y100" s="41" t="s">
        <v>34</v>
      </c>
      <c r="Z100" s="41" t="s">
        <v>34</v>
      </c>
      <c r="AA100" s="41" t="s">
        <v>34</v>
      </c>
      <c r="AB100" s="41" t="s">
        <v>34</v>
      </c>
      <c r="AC100" s="41" t="s">
        <v>34</v>
      </c>
      <c r="AD100" s="41" t="s">
        <v>34</v>
      </c>
      <c r="AE100" s="37" t="n"/>
      <c r="AF100" s="37" t="n"/>
      <c r="AG100" s="37" t="n"/>
      <c r="AH100" s="37" t="n"/>
      <c r="AI100" s="37" t="n"/>
      <c r="AJ100" s="37" t="n"/>
      <c r="AK100" s="37" t="n"/>
      <c r="AL100" s="37" t="n"/>
      <c r="AM100" s="37" t="n"/>
      <c r="AN100" s="37" t="n"/>
      <c r="AO100" s="37" t="n"/>
      <c r="AP100" s="37" t="n"/>
      <c r="AQ100" s="37" t="n"/>
      <c r="AR100" s="37" t="n"/>
      <c r="AS100" s="37" t="n"/>
      <c r="AT100" s="37" t="n"/>
      <c r="AU100" s="37" t="n"/>
      <c r="AV100" s="37" t="n"/>
      <c r="AW100" s="37" t="n"/>
      <c r="AX100" s="37" t="n"/>
      <c r="AY100" s="37" t="n"/>
      <c r="AZ100" s="37" t="n"/>
      <c r="BA100" s="37" t="n"/>
      <c r="BB100" s="37" t="n"/>
      <c r="BC100" s="37" t="n"/>
      <c r="BD100" s="37" t="n"/>
    </row>
    <row customFormat="true" ht="15" outlineLevel="0" r="101" s="34">
      <c r="A101" s="40" t="s">
        <v>37</v>
      </c>
      <c r="B101" s="41" t="n">
        <f aca="false" ca="false" dt2D="false" dtr="false" t="normal">SUM(B99:B100)</f>
        <v>74.84</v>
      </c>
      <c r="C101" s="41" t="n">
        <f aca="false" ca="false" dt2D="false" dtr="false" t="normal">SUM(C99:C100)</f>
        <v>73</v>
      </c>
      <c r="D101" s="41" t="n">
        <f aca="false" ca="false" dt2D="false" dtr="false" t="normal">SUM(D99:D100)</f>
        <v>88</v>
      </c>
      <c r="E101" s="42" t="n">
        <f aca="false" ca="false" dt2D="false" dtr="false" t="normal">D101/B101</f>
        <v>1.1758417958311063</v>
      </c>
      <c r="F101" s="41" t="n">
        <f aca="false" ca="false" dt2D="false" dtr="false" t="normal">SUM(F99:F100)</f>
        <v>4</v>
      </c>
      <c r="G101" s="41" t="s">
        <v>34</v>
      </c>
      <c r="H101" s="41" t="s">
        <v>34</v>
      </c>
      <c r="I101" s="41" t="n">
        <f aca="false" ca="false" dt2D="false" dtr="false" t="normal">SUM(I99:I100)</f>
        <v>0</v>
      </c>
      <c r="J101" s="18" t="s">
        <v>34</v>
      </c>
      <c r="K101" s="18" t="s">
        <v>34</v>
      </c>
      <c r="L101" s="41" t="n">
        <f aca="false" ca="false" dt2D="false" dtr="false" t="normal">SUM(L99:L100)</f>
        <v>2</v>
      </c>
      <c r="M101" s="41" t="n">
        <f aca="false" ca="false" dt2D="false" dtr="false" t="normal">SUM(M99:M100)</f>
        <v>2</v>
      </c>
      <c r="N101" s="41" t="n">
        <f aca="false" ca="false" dt2D="false" dtr="false" t="normal">SUM(N99:N100)</f>
        <v>2</v>
      </c>
      <c r="O101" s="41" t="n">
        <f aca="false" ca="false" dt2D="false" dtr="false" t="normal">SUM(O99:O100)</f>
        <v>0</v>
      </c>
      <c r="P101" s="18" t="s">
        <v>34</v>
      </c>
      <c r="Q101" s="18" t="s">
        <v>34</v>
      </c>
      <c r="R101" s="41" t="n">
        <f aca="false" ca="false" dt2D="false" dtr="false" t="normal">SUM(R99:R100)</f>
        <v>1</v>
      </c>
      <c r="S101" s="41" t="n">
        <f aca="false" ca="false" dt2D="false" dtr="false" t="normal">SUM(S99:S100)</f>
        <v>1</v>
      </c>
      <c r="T101" s="52" t="s">
        <v>34</v>
      </c>
      <c r="U101" s="41" t="n">
        <f aca="false" ca="false" dt2D="false" dtr="false" t="normal">SUM(U99:U100)</f>
        <v>6</v>
      </c>
      <c r="V101" s="52" t="s">
        <v>34</v>
      </c>
      <c r="W101" s="41" t="n">
        <f aca="false" ca="false" dt2D="false" dtr="false" t="normal">SUM(W99:W100)</f>
        <v>6</v>
      </c>
      <c r="X101" s="52" t="s">
        <v>34</v>
      </c>
      <c r="Y101" s="41" t="s">
        <v>34</v>
      </c>
      <c r="Z101" s="41" t="n">
        <f aca="false" ca="false" dt2D="false" dtr="false" t="normal">SUM(Z99:Z100)</f>
        <v>0</v>
      </c>
      <c r="AA101" s="41" t="s">
        <v>34</v>
      </c>
      <c r="AB101" s="41" t="s">
        <v>34</v>
      </c>
      <c r="AC101" s="41" t="n">
        <f aca="false" ca="false" dt2D="false" dtr="false" t="normal">SUM(AC99:AC100)</f>
        <v>3</v>
      </c>
      <c r="AD101" s="41" t="n">
        <f aca="false" ca="false" dt2D="false" dtr="false" t="normal">SUM(AD99:AD100)</f>
        <v>3</v>
      </c>
      <c r="AE101" s="37" t="n"/>
      <c r="AF101" s="37" t="n"/>
      <c r="AG101" s="37" t="n"/>
      <c r="AH101" s="37" t="n"/>
      <c r="AI101" s="37" t="n"/>
      <c r="AJ101" s="37" t="n"/>
      <c r="AK101" s="37" t="n"/>
      <c r="AL101" s="37" t="n"/>
      <c r="AM101" s="37" t="n"/>
      <c r="AN101" s="37" t="n"/>
      <c r="AO101" s="37" t="n"/>
      <c r="AP101" s="37" t="n"/>
      <c r="AQ101" s="37" t="n"/>
      <c r="AR101" s="37" t="n"/>
      <c r="AS101" s="37" t="n"/>
      <c r="AT101" s="37" t="n"/>
      <c r="AU101" s="37" t="n"/>
      <c r="AV101" s="37" t="n"/>
      <c r="AW101" s="37" t="n"/>
      <c r="AX101" s="37" t="n"/>
      <c r="AY101" s="37" t="n"/>
      <c r="AZ101" s="37" t="n"/>
      <c r="BA101" s="37" t="n"/>
      <c r="BB101" s="37" t="n"/>
      <c r="BC101" s="37" t="n"/>
      <c r="BD101" s="37" t="n"/>
    </row>
    <row customFormat="true" customHeight="true" ht="12.75" outlineLevel="0" r="102" s="49">
      <c r="A102" s="44" t="s">
        <v>104</v>
      </c>
      <c r="B102" s="18" t="n"/>
      <c r="C102" s="18" t="n"/>
      <c r="D102" s="18" t="n"/>
      <c r="E102" s="39" t="n"/>
      <c r="F102" s="18" t="n"/>
      <c r="G102" s="36" t="n"/>
      <c r="H102" s="41" t="n"/>
      <c r="I102" s="18" t="n"/>
      <c r="J102" s="18" t="n"/>
      <c r="K102" s="18" t="n"/>
      <c r="L102" s="18" t="n"/>
      <c r="M102" s="18" t="n"/>
      <c r="N102" s="18" t="n"/>
      <c r="O102" s="18" t="n"/>
      <c r="P102" s="18" t="n"/>
      <c r="Q102" s="18" t="n"/>
      <c r="R102" s="18" t="n"/>
      <c r="S102" s="18" t="n"/>
      <c r="T102" s="18" t="n"/>
      <c r="U102" s="18" t="n"/>
      <c r="V102" s="36" t="n"/>
      <c r="W102" s="18" t="n"/>
      <c r="X102" s="36" t="n"/>
      <c r="Y102" s="18" t="n"/>
      <c r="Z102" s="18" t="n"/>
      <c r="AA102" s="18" t="n"/>
      <c r="AB102" s="18" t="n"/>
      <c r="AC102" s="18" t="n"/>
      <c r="AD102" s="18" t="n"/>
      <c r="AE102" s="37" t="n"/>
      <c r="AF102" s="37" t="n"/>
      <c r="AG102" s="37" t="n"/>
      <c r="AH102" s="37" t="n"/>
      <c r="AI102" s="37" t="n"/>
      <c r="AJ102" s="37" t="n"/>
      <c r="AK102" s="37" t="n"/>
      <c r="AL102" s="37" t="n"/>
      <c r="AM102" s="37" t="n"/>
      <c r="AN102" s="37" t="n"/>
      <c r="AO102" s="37" t="n"/>
      <c r="AP102" s="37" t="n"/>
      <c r="AQ102" s="37" t="n"/>
      <c r="AR102" s="37" t="n"/>
      <c r="AS102" s="37" t="n"/>
      <c r="AT102" s="37" t="n"/>
      <c r="AU102" s="37" t="n"/>
      <c r="AV102" s="37" t="n"/>
      <c r="AW102" s="37" t="n"/>
      <c r="AX102" s="37" t="n"/>
      <c r="AY102" s="37" t="n"/>
      <c r="AZ102" s="37" t="n"/>
      <c r="BA102" s="37" t="n"/>
      <c r="BB102" s="37" t="n"/>
      <c r="BC102" s="37" t="n"/>
      <c r="BD102" s="37" t="n"/>
    </row>
    <row customFormat="true" ht="15" outlineLevel="0" r="103" s="34">
      <c r="A103" s="46" t="s">
        <v>105</v>
      </c>
      <c r="B103" s="18" t="n">
        <v>60.66</v>
      </c>
      <c r="C103" s="18" t="n">
        <v>160</v>
      </c>
      <c r="D103" s="18" t="n">
        <v>160</v>
      </c>
      <c r="E103" s="39" t="n">
        <f aca="false" ca="false" dt2D="false" dtr="false" t="normal">D103/B103</f>
        <v>2.637652489284537</v>
      </c>
      <c r="F103" s="18" t="n">
        <v>10</v>
      </c>
      <c r="G103" s="36" t="n">
        <f aca="false" ca="false" dt2D="false" dtr="false" t="normal">F103/C103*100</f>
        <v>6.25</v>
      </c>
      <c r="H103" s="41" t="s">
        <v>34</v>
      </c>
      <c r="I103" s="41" t="s">
        <v>34</v>
      </c>
      <c r="J103" s="41" t="s">
        <v>34</v>
      </c>
      <c r="K103" s="18" t="s">
        <v>34</v>
      </c>
      <c r="L103" s="18" t="n">
        <v>6</v>
      </c>
      <c r="M103" s="18" t="n">
        <v>4</v>
      </c>
      <c r="N103" s="18" t="n">
        <v>9</v>
      </c>
      <c r="O103" s="18" t="s">
        <v>34</v>
      </c>
      <c r="P103" s="18" t="s">
        <v>34</v>
      </c>
      <c r="Q103" s="18" t="s">
        <v>34</v>
      </c>
      <c r="R103" s="18" t="n">
        <v>6</v>
      </c>
      <c r="S103" s="18" t="n">
        <v>3</v>
      </c>
      <c r="T103" s="36" t="n">
        <v>90</v>
      </c>
      <c r="U103" s="18" t="n">
        <v>12</v>
      </c>
      <c r="V103" s="36" t="n">
        <v>8</v>
      </c>
      <c r="W103" s="18" t="n">
        <v>10</v>
      </c>
      <c r="X103" s="36" t="n">
        <v>6.5</v>
      </c>
      <c r="Y103" s="18" t="s">
        <v>34</v>
      </c>
      <c r="Z103" s="18" t="n">
        <v>1</v>
      </c>
      <c r="AA103" s="18" t="s">
        <v>34</v>
      </c>
      <c r="AB103" s="18" t="s">
        <v>34</v>
      </c>
      <c r="AC103" s="18" t="n">
        <v>5</v>
      </c>
      <c r="AD103" s="18" t="n">
        <v>4</v>
      </c>
      <c r="AE103" s="37" t="n"/>
      <c r="AF103" s="37" t="n"/>
      <c r="AG103" s="37" t="n"/>
      <c r="AH103" s="37" t="n"/>
      <c r="AI103" s="37" t="n"/>
      <c r="AJ103" s="37" t="n"/>
      <c r="AK103" s="37" t="n"/>
      <c r="AL103" s="37" t="n"/>
      <c r="AM103" s="37" t="n"/>
      <c r="AN103" s="37" t="n"/>
      <c r="AO103" s="37" t="n"/>
      <c r="AP103" s="37" t="n"/>
      <c r="AQ103" s="37" t="n"/>
      <c r="AR103" s="37" t="n"/>
      <c r="AS103" s="37" t="n"/>
      <c r="AT103" s="37" t="n"/>
      <c r="AU103" s="37" t="n"/>
      <c r="AV103" s="37" t="n"/>
      <c r="AW103" s="37" t="n"/>
      <c r="AX103" s="37" t="n"/>
      <c r="AY103" s="37" t="n"/>
      <c r="AZ103" s="37" t="n"/>
      <c r="BA103" s="37" t="n"/>
      <c r="BB103" s="37" t="n"/>
      <c r="BC103" s="37" t="n"/>
      <c r="BD103" s="37" t="n"/>
    </row>
    <row customFormat="true" ht="15" outlineLevel="0" r="104" s="34">
      <c r="A104" s="46" t="s">
        <v>106</v>
      </c>
      <c r="B104" s="18" t="n">
        <v>18.2</v>
      </c>
      <c r="C104" s="18" t="n">
        <v>128</v>
      </c>
      <c r="D104" s="18" t="n">
        <v>138</v>
      </c>
      <c r="E104" s="39" t="n">
        <f aca="false" ca="false" dt2D="false" dtr="false" t="normal">D104/B104</f>
        <v>7.582417582417583</v>
      </c>
      <c r="F104" s="18" t="n">
        <v>12</v>
      </c>
      <c r="G104" s="36" t="n">
        <f aca="false" ca="false" dt2D="false" dtr="false" t="normal">F104/C104*100</f>
        <v>9.375</v>
      </c>
      <c r="H104" s="41" t="s">
        <v>34</v>
      </c>
      <c r="I104" s="18" t="n">
        <v>1</v>
      </c>
      <c r="J104" s="18" t="s">
        <v>34</v>
      </c>
      <c r="K104" s="18" t="s">
        <v>34</v>
      </c>
      <c r="L104" s="18" t="n">
        <v>7</v>
      </c>
      <c r="M104" s="18" t="n">
        <v>4</v>
      </c>
      <c r="N104" s="18" t="n">
        <v>10</v>
      </c>
      <c r="O104" s="18" t="s">
        <v>34</v>
      </c>
      <c r="P104" s="18" t="s">
        <v>34</v>
      </c>
      <c r="Q104" s="18" t="s">
        <v>34</v>
      </c>
      <c r="R104" s="18" t="n">
        <v>6</v>
      </c>
      <c r="S104" s="18" t="n">
        <v>4</v>
      </c>
      <c r="T104" s="36" t="n">
        <v>84</v>
      </c>
      <c r="U104" s="18" t="n">
        <v>20</v>
      </c>
      <c r="V104" s="36" t="n">
        <v>15</v>
      </c>
      <c r="W104" s="18" t="n">
        <v>12</v>
      </c>
      <c r="X104" s="36" t="n">
        <v>8.7</v>
      </c>
      <c r="Y104" s="18" t="s">
        <v>34</v>
      </c>
      <c r="Z104" s="18" t="n">
        <v>1</v>
      </c>
      <c r="AA104" s="18" t="s">
        <v>34</v>
      </c>
      <c r="AB104" s="18" t="s">
        <v>34</v>
      </c>
      <c r="AC104" s="18" t="n">
        <v>7</v>
      </c>
      <c r="AD104" s="18" t="n">
        <v>4</v>
      </c>
      <c r="AE104" s="37" t="n"/>
      <c r="AF104" s="37" t="n"/>
      <c r="AG104" s="37" t="n"/>
      <c r="AH104" s="37" t="n"/>
      <c r="AI104" s="37" t="n"/>
      <c r="AJ104" s="37" t="n"/>
      <c r="AK104" s="37" t="n"/>
      <c r="AL104" s="37" t="n"/>
      <c r="AM104" s="37" t="n"/>
      <c r="AN104" s="37" t="n"/>
      <c r="AO104" s="37" t="n"/>
      <c r="AP104" s="37" t="n"/>
      <c r="AQ104" s="37" t="n"/>
      <c r="AR104" s="37" t="n"/>
      <c r="AS104" s="37" t="n"/>
      <c r="AT104" s="37" t="n"/>
      <c r="AU104" s="37" t="n"/>
      <c r="AV104" s="37" t="n"/>
      <c r="AW104" s="37" t="n"/>
      <c r="AX104" s="37" t="n"/>
      <c r="AY104" s="37" t="n"/>
      <c r="AZ104" s="37" t="n"/>
      <c r="BA104" s="37" t="n"/>
      <c r="BB104" s="37" t="n"/>
      <c r="BC104" s="37" t="n"/>
      <c r="BD104" s="37" t="n"/>
    </row>
    <row customFormat="true" ht="15" outlineLevel="0" r="105" s="34">
      <c r="A105" s="38" t="s">
        <v>107</v>
      </c>
      <c r="B105" s="18" t="n">
        <v>6.4</v>
      </c>
      <c r="C105" s="18" t="n">
        <v>59</v>
      </c>
      <c r="D105" s="18" t="n">
        <v>58</v>
      </c>
      <c r="E105" s="39" t="n">
        <f aca="false" ca="false" dt2D="false" dtr="false" t="normal">D105/B105</f>
        <v>9.0625</v>
      </c>
      <c r="F105" s="18" t="n">
        <v>8</v>
      </c>
      <c r="G105" s="36" t="n">
        <f aca="false" ca="false" dt2D="false" dtr="false" t="normal">F105/C105*100</f>
        <v>13.559322033898304</v>
      </c>
      <c r="H105" s="41" t="s">
        <v>34</v>
      </c>
      <c r="I105" s="18" t="s">
        <v>34</v>
      </c>
      <c r="J105" s="18" t="s">
        <v>34</v>
      </c>
      <c r="K105" s="18" t="s">
        <v>34</v>
      </c>
      <c r="L105" s="18" t="n">
        <v>4</v>
      </c>
      <c r="M105" s="18" t="n">
        <v>4</v>
      </c>
      <c r="N105" s="18" t="n">
        <v>8</v>
      </c>
      <c r="O105" s="18" t="s">
        <v>34</v>
      </c>
      <c r="P105" s="18" t="s">
        <v>34</v>
      </c>
      <c r="Q105" s="18" t="s">
        <v>34</v>
      </c>
      <c r="R105" s="18" t="n">
        <v>4</v>
      </c>
      <c r="S105" s="18" t="n">
        <v>4</v>
      </c>
      <c r="T105" s="36" t="n">
        <v>100</v>
      </c>
      <c r="U105" s="18" t="n">
        <v>10</v>
      </c>
      <c r="V105" s="36" t="n">
        <v>18</v>
      </c>
      <c r="W105" s="18" t="n">
        <v>8</v>
      </c>
      <c r="X105" s="36" t="n">
        <v>14</v>
      </c>
      <c r="Y105" s="18" t="s">
        <v>34</v>
      </c>
      <c r="Z105" s="18" t="s">
        <v>34</v>
      </c>
      <c r="AA105" s="18" t="s">
        <v>34</v>
      </c>
      <c r="AB105" s="18" t="s">
        <v>34</v>
      </c>
      <c r="AC105" s="18" t="n">
        <v>4</v>
      </c>
      <c r="AD105" s="18" t="n">
        <v>4</v>
      </c>
      <c r="AE105" s="37" t="n"/>
      <c r="AF105" s="37" t="n"/>
      <c r="AG105" s="37" t="n"/>
      <c r="AH105" s="37" t="n"/>
      <c r="AI105" s="37" t="n"/>
      <c r="AJ105" s="37" t="n"/>
      <c r="AK105" s="37" t="n"/>
      <c r="AL105" s="37" t="n"/>
      <c r="AM105" s="37" t="n"/>
      <c r="AN105" s="37" t="n"/>
      <c r="AO105" s="37" t="n"/>
      <c r="AP105" s="37" t="n"/>
      <c r="AQ105" s="37" t="n"/>
      <c r="AR105" s="37" t="n"/>
      <c r="AS105" s="37" t="n"/>
      <c r="AT105" s="37" t="n"/>
      <c r="AU105" s="37" t="n"/>
      <c r="AV105" s="37" t="n"/>
      <c r="AW105" s="37" t="n"/>
      <c r="AX105" s="37" t="n"/>
      <c r="AY105" s="37" t="n"/>
      <c r="AZ105" s="37" t="n"/>
      <c r="BA105" s="37" t="n"/>
      <c r="BB105" s="37" t="n"/>
      <c r="BC105" s="37" t="n"/>
      <c r="BD105" s="37" t="n"/>
    </row>
    <row customFormat="true" ht="15" outlineLevel="0" r="106" s="34">
      <c r="A106" s="38" t="s">
        <v>108</v>
      </c>
      <c r="B106" s="18" t="n">
        <v>26.29</v>
      </c>
      <c r="C106" s="18" t="n">
        <v>24</v>
      </c>
      <c r="D106" s="18" t="n">
        <v>30</v>
      </c>
      <c r="E106" s="39" t="n">
        <f aca="false" ca="false" dt2D="false" dtr="false" t="normal">D106/B106</f>
        <v>1.1411182959300115</v>
      </c>
      <c r="F106" s="18" t="s">
        <v>34</v>
      </c>
      <c r="G106" s="18" t="s">
        <v>34</v>
      </c>
      <c r="H106" s="18" t="s">
        <v>34</v>
      </c>
      <c r="I106" s="18" t="s">
        <v>34</v>
      </c>
      <c r="J106" s="18" t="s">
        <v>34</v>
      </c>
      <c r="K106" s="18" t="s">
        <v>34</v>
      </c>
      <c r="L106" s="18" t="s">
        <v>34</v>
      </c>
      <c r="M106" s="18" t="s">
        <v>34</v>
      </c>
      <c r="N106" s="18" t="s">
        <v>34</v>
      </c>
      <c r="O106" s="18" t="s">
        <v>34</v>
      </c>
      <c r="P106" s="18" t="s">
        <v>34</v>
      </c>
      <c r="Q106" s="18" t="s">
        <v>34</v>
      </c>
      <c r="R106" s="18" t="s">
        <v>34</v>
      </c>
      <c r="S106" s="18" t="s">
        <v>34</v>
      </c>
      <c r="T106" s="18" t="s">
        <v>34</v>
      </c>
      <c r="U106" s="18" t="s">
        <v>34</v>
      </c>
      <c r="V106" s="36" t="s">
        <v>34</v>
      </c>
      <c r="W106" s="18" t="s">
        <v>34</v>
      </c>
      <c r="X106" s="18" t="s">
        <v>34</v>
      </c>
      <c r="Y106" s="18" t="s">
        <v>34</v>
      </c>
      <c r="Z106" s="18" t="s">
        <v>34</v>
      </c>
      <c r="AA106" s="18" t="s">
        <v>34</v>
      </c>
      <c r="AB106" s="18" t="s">
        <v>34</v>
      </c>
      <c r="AC106" s="18" t="s">
        <v>34</v>
      </c>
      <c r="AD106" s="18" t="s">
        <v>34</v>
      </c>
      <c r="AE106" s="37" t="n"/>
      <c r="AF106" s="37" t="n"/>
      <c r="AG106" s="37" t="n"/>
      <c r="AH106" s="37" t="n"/>
      <c r="AI106" s="37" t="n"/>
      <c r="AJ106" s="37" t="n"/>
      <c r="AK106" s="37" t="n"/>
      <c r="AL106" s="37" t="n"/>
      <c r="AM106" s="37" t="n"/>
      <c r="AN106" s="37" t="n"/>
      <c r="AO106" s="37" t="n"/>
      <c r="AP106" s="37" t="n"/>
      <c r="AQ106" s="37" t="n"/>
      <c r="AR106" s="37" t="n"/>
      <c r="AS106" s="37" t="n"/>
      <c r="AT106" s="37" t="n"/>
      <c r="AU106" s="37" t="n"/>
      <c r="AV106" s="37" t="n"/>
      <c r="AW106" s="37" t="n"/>
      <c r="AX106" s="37" t="n"/>
      <c r="AY106" s="37" t="n"/>
      <c r="AZ106" s="37" t="n"/>
      <c r="BA106" s="37" t="n"/>
      <c r="BB106" s="37" t="n"/>
      <c r="BC106" s="37" t="n"/>
      <c r="BD106" s="37" t="n"/>
    </row>
    <row customFormat="true" ht="15" outlineLevel="0" r="107" s="34">
      <c r="A107" s="38" t="s">
        <v>109</v>
      </c>
      <c r="B107" s="18" t="n">
        <v>40.6</v>
      </c>
      <c r="C107" s="18" t="n">
        <v>22</v>
      </c>
      <c r="D107" s="18" t="n">
        <v>22</v>
      </c>
      <c r="E107" s="39" t="n">
        <f aca="false" ca="false" dt2D="false" dtr="false" t="normal">D107/B107</f>
        <v>0.541871921182266</v>
      </c>
      <c r="F107" s="18" t="s">
        <v>34</v>
      </c>
      <c r="G107" s="18" t="s">
        <v>34</v>
      </c>
      <c r="H107" s="18" t="s">
        <v>34</v>
      </c>
      <c r="I107" s="18" t="s">
        <v>34</v>
      </c>
      <c r="J107" s="18" t="s">
        <v>34</v>
      </c>
      <c r="K107" s="18" t="s">
        <v>34</v>
      </c>
      <c r="L107" s="18" t="s">
        <v>34</v>
      </c>
      <c r="M107" s="18" t="s">
        <v>34</v>
      </c>
      <c r="N107" s="18" t="s">
        <v>34</v>
      </c>
      <c r="O107" s="18" t="s">
        <v>34</v>
      </c>
      <c r="P107" s="18" t="s">
        <v>34</v>
      </c>
      <c r="Q107" s="18" t="s">
        <v>34</v>
      </c>
      <c r="R107" s="18" t="s">
        <v>34</v>
      </c>
      <c r="S107" s="18" t="s">
        <v>34</v>
      </c>
      <c r="T107" s="18" t="s">
        <v>34</v>
      </c>
      <c r="U107" s="18" t="s">
        <v>34</v>
      </c>
      <c r="V107" s="36" t="s">
        <v>34</v>
      </c>
      <c r="W107" s="18" t="s">
        <v>34</v>
      </c>
      <c r="X107" s="18" t="s">
        <v>34</v>
      </c>
      <c r="Y107" s="18" t="s">
        <v>34</v>
      </c>
      <c r="Z107" s="18" t="s">
        <v>34</v>
      </c>
      <c r="AA107" s="18" t="s">
        <v>34</v>
      </c>
      <c r="AB107" s="18" t="s">
        <v>34</v>
      </c>
      <c r="AC107" s="18" t="s">
        <v>34</v>
      </c>
      <c r="AD107" s="18" t="s">
        <v>34</v>
      </c>
      <c r="AE107" s="37" t="n"/>
      <c r="AF107" s="37" t="n"/>
      <c r="AG107" s="37" t="n"/>
      <c r="AH107" s="37" t="n"/>
      <c r="AI107" s="37" t="n"/>
      <c r="AJ107" s="37" t="n"/>
      <c r="AK107" s="37" t="n"/>
      <c r="AL107" s="37" t="n"/>
      <c r="AM107" s="37" t="n"/>
      <c r="AN107" s="37" t="n"/>
      <c r="AO107" s="37" t="n"/>
      <c r="AP107" s="37" t="n"/>
      <c r="AQ107" s="37" t="n"/>
      <c r="AR107" s="37" t="n"/>
      <c r="AS107" s="37" t="n"/>
      <c r="AT107" s="37" t="n"/>
      <c r="AU107" s="37" t="n"/>
      <c r="AV107" s="37" t="n"/>
      <c r="AW107" s="37" t="n"/>
      <c r="AX107" s="37" t="n"/>
      <c r="AY107" s="37" t="n"/>
      <c r="AZ107" s="37" t="n"/>
      <c r="BA107" s="37" t="n"/>
      <c r="BB107" s="37" t="n"/>
      <c r="BC107" s="37" t="n"/>
      <c r="BD107" s="37" t="n"/>
    </row>
    <row customFormat="true" ht="15" outlineLevel="0" r="108" s="34">
      <c r="A108" s="38" t="s">
        <v>110</v>
      </c>
      <c r="B108" s="18" t="n">
        <v>16.66</v>
      </c>
      <c r="C108" s="18" t="n">
        <v>21</v>
      </c>
      <c r="D108" s="18" t="n">
        <v>20</v>
      </c>
      <c r="E108" s="39" t="n">
        <f aca="false" ca="false" dt2D="false" dtr="false" t="normal">D108/B108</f>
        <v>1.2004801920768307</v>
      </c>
      <c r="F108" s="18" t="s">
        <v>34</v>
      </c>
      <c r="G108" s="18" t="s">
        <v>34</v>
      </c>
      <c r="H108" s="18" t="s">
        <v>34</v>
      </c>
      <c r="I108" s="18" t="s">
        <v>34</v>
      </c>
      <c r="J108" s="18" t="s">
        <v>34</v>
      </c>
      <c r="K108" s="18" t="s">
        <v>34</v>
      </c>
      <c r="L108" s="18" t="s">
        <v>34</v>
      </c>
      <c r="M108" s="18" t="s">
        <v>34</v>
      </c>
      <c r="N108" s="18" t="s">
        <v>34</v>
      </c>
      <c r="O108" s="18" t="s">
        <v>34</v>
      </c>
      <c r="P108" s="18" t="s">
        <v>34</v>
      </c>
      <c r="Q108" s="18" t="s">
        <v>34</v>
      </c>
      <c r="R108" s="18" t="s">
        <v>34</v>
      </c>
      <c r="S108" s="18" t="s">
        <v>34</v>
      </c>
      <c r="T108" s="18" t="s">
        <v>34</v>
      </c>
      <c r="U108" s="18" t="s">
        <v>34</v>
      </c>
      <c r="V108" s="36" t="s">
        <v>34</v>
      </c>
      <c r="W108" s="18" t="s">
        <v>34</v>
      </c>
      <c r="X108" s="18" t="s">
        <v>34</v>
      </c>
      <c r="Y108" s="18" t="s">
        <v>34</v>
      </c>
      <c r="Z108" s="18" t="s">
        <v>34</v>
      </c>
      <c r="AA108" s="18" t="s">
        <v>34</v>
      </c>
      <c r="AB108" s="18" t="s">
        <v>34</v>
      </c>
      <c r="AC108" s="18" t="s">
        <v>34</v>
      </c>
      <c r="AD108" s="18" t="s">
        <v>34</v>
      </c>
      <c r="AE108" s="37" t="n"/>
      <c r="AF108" s="37" t="n"/>
      <c r="AG108" s="37" t="n"/>
      <c r="AH108" s="37" t="n"/>
      <c r="AI108" s="37" t="n"/>
      <c r="AJ108" s="37" t="n"/>
      <c r="AK108" s="37" t="n"/>
      <c r="AL108" s="37" t="n"/>
      <c r="AM108" s="37" t="n"/>
      <c r="AN108" s="37" t="n"/>
      <c r="AO108" s="37" t="n"/>
      <c r="AP108" s="37" t="n"/>
      <c r="AQ108" s="37" t="n"/>
      <c r="AR108" s="37" t="n"/>
      <c r="AS108" s="37" t="n"/>
      <c r="AT108" s="37" t="n"/>
      <c r="AU108" s="37" t="n"/>
      <c r="AV108" s="37" t="n"/>
      <c r="AW108" s="37" t="n"/>
      <c r="AX108" s="37" t="n"/>
      <c r="AY108" s="37" t="n"/>
      <c r="AZ108" s="37" t="n"/>
      <c r="BA108" s="37" t="n"/>
      <c r="BB108" s="37" t="n"/>
      <c r="BC108" s="37" t="n"/>
      <c r="BD108" s="37" t="n"/>
    </row>
    <row customFormat="true" ht="15" outlineLevel="0" r="109" s="54">
      <c r="A109" s="38" t="s">
        <v>111</v>
      </c>
      <c r="B109" s="18" t="n">
        <v>41.13</v>
      </c>
      <c r="C109" s="18" t="n">
        <v>53</v>
      </c>
      <c r="D109" s="18" t="n">
        <v>52</v>
      </c>
      <c r="E109" s="39" t="n">
        <f aca="false" ca="false" dt2D="false" dtr="false" t="normal">D109/B109</f>
        <v>1.2642839776318988</v>
      </c>
      <c r="F109" s="18" t="n">
        <v>4</v>
      </c>
      <c r="G109" s="36" t="n">
        <f aca="false" ca="false" dt2D="false" dtr="false" t="normal">F109/C109*100</f>
        <v>7.547169811320755</v>
      </c>
      <c r="H109" s="41" t="s">
        <v>34</v>
      </c>
      <c r="I109" s="18" t="s">
        <v>34</v>
      </c>
      <c r="J109" s="18" t="s">
        <v>34</v>
      </c>
      <c r="K109" s="18" t="s">
        <v>34</v>
      </c>
      <c r="L109" s="18" t="n">
        <v>2</v>
      </c>
      <c r="M109" s="18" t="n">
        <v>2</v>
      </c>
      <c r="N109" s="18" t="n">
        <v>3</v>
      </c>
      <c r="O109" s="18" t="s">
        <v>34</v>
      </c>
      <c r="P109" s="18" t="s">
        <v>34</v>
      </c>
      <c r="Q109" s="18" t="s">
        <v>34</v>
      </c>
      <c r="R109" s="18" t="n">
        <v>1</v>
      </c>
      <c r="S109" s="18" t="n">
        <v>2</v>
      </c>
      <c r="T109" s="36" t="n">
        <v>75</v>
      </c>
      <c r="U109" s="18" t="n">
        <v>4</v>
      </c>
      <c r="V109" s="36" t="n">
        <v>8</v>
      </c>
      <c r="W109" s="18" t="n">
        <v>4</v>
      </c>
      <c r="X109" s="36" t="n">
        <v>8</v>
      </c>
      <c r="Y109" s="18" t="s">
        <v>34</v>
      </c>
      <c r="Z109" s="18" t="s">
        <v>34</v>
      </c>
      <c r="AA109" s="18" t="s">
        <v>34</v>
      </c>
      <c r="AB109" s="18" t="s">
        <v>34</v>
      </c>
      <c r="AC109" s="18" t="n">
        <v>2</v>
      </c>
      <c r="AD109" s="18" t="n">
        <v>2</v>
      </c>
      <c r="AE109" s="37" t="n"/>
      <c r="AF109" s="37" t="n"/>
      <c r="AG109" s="37" t="n"/>
      <c r="AH109" s="37" t="n"/>
      <c r="AI109" s="37" t="n"/>
      <c r="AJ109" s="37" t="n"/>
      <c r="AK109" s="37" t="n"/>
      <c r="AL109" s="37" t="n"/>
      <c r="AM109" s="37" t="n"/>
      <c r="AN109" s="37" t="n"/>
      <c r="AO109" s="37" t="n"/>
      <c r="AP109" s="37" t="n"/>
      <c r="AQ109" s="37" t="n"/>
      <c r="AR109" s="37" t="n"/>
      <c r="AS109" s="37" t="n"/>
      <c r="AT109" s="37" t="n"/>
      <c r="AU109" s="37" t="n"/>
      <c r="AV109" s="37" t="n"/>
      <c r="AW109" s="37" t="n"/>
      <c r="AX109" s="37" t="n"/>
      <c r="AY109" s="37" t="n"/>
      <c r="AZ109" s="37" t="n"/>
      <c r="BA109" s="37" t="n"/>
      <c r="BB109" s="37" t="n"/>
      <c r="BC109" s="37" t="n"/>
      <c r="BD109" s="37" t="n"/>
    </row>
    <row customFormat="true" ht="15" outlineLevel="0" r="110" s="34">
      <c r="A110" s="38" t="s">
        <v>112</v>
      </c>
      <c r="B110" s="18" t="n">
        <v>44.15</v>
      </c>
      <c r="C110" s="18" t="n">
        <v>15</v>
      </c>
      <c r="D110" s="18" t="n">
        <v>14</v>
      </c>
      <c r="E110" s="39" t="n">
        <f aca="false" ca="false" dt2D="false" dtr="false" t="normal">D110/B110</f>
        <v>0.3171007927519819</v>
      </c>
      <c r="F110" s="18" t="s">
        <v>34</v>
      </c>
      <c r="G110" s="18" t="s">
        <v>34</v>
      </c>
      <c r="H110" s="18" t="s">
        <v>34</v>
      </c>
      <c r="I110" s="18" t="s">
        <v>34</v>
      </c>
      <c r="J110" s="18" t="s">
        <v>34</v>
      </c>
      <c r="K110" s="18" t="s">
        <v>34</v>
      </c>
      <c r="L110" s="18" t="s">
        <v>34</v>
      </c>
      <c r="M110" s="18" t="s">
        <v>34</v>
      </c>
      <c r="N110" s="18" t="s">
        <v>34</v>
      </c>
      <c r="O110" s="18" t="s">
        <v>34</v>
      </c>
      <c r="P110" s="18" t="s">
        <v>34</v>
      </c>
      <c r="Q110" s="18" t="s">
        <v>34</v>
      </c>
      <c r="R110" s="18" t="s">
        <v>34</v>
      </c>
      <c r="S110" s="18" t="s">
        <v>34</v>
      </c>
      <c r="T110" s="18" t="s">
        <v>34</v>
      </c>
      <c r="U110" s="18" t="s">
        <v>34</v>
      </c>
      <c r="V110" s="36" t="s">
        <v>34</v>
      </c>
      <c r="W110" s="18" t="s">
        <v>34</v>
      </c>
      <c r="X110" s="18" t="s">
        <v>34</v>
      </c>
      <c r="Y110" s="18" t="s">
        <v>34</v>
      </c>
      <c r="Z110" s="18" t="s">
        <v>34</v>
      </c>
      <c r="AA110" s="18" t="s">
        <v>34</v>
      </c>
      <c r="AB110" s="18" t="s">
        <v>34</v>
      </c>
      <c r="AC110" s="18" t="s">
        <v>34</v>
      </c>
      <c r="AD110" s="18" t="s">
        <v>34</v>
      </c>
      <c r="AE110" s="37" t="n"/>
      <c r="AF110" s="37" t="n"/>
      <c r="AG110" s="37" t="n"/>
      <c r="AH110" s="37" t="n"/>
      <c r="AI110" s="37" t="n"/>
      <c r="AJ110" s="37" t="n"/>
      <c r="AK110" s="37" t="n"/>
      <c r="AL110" s="37" t="n"/>
      <c r="AM110" s="37" t="n"/>
      <c r="AN110" s="37" t="n"/>
      <c r="AO110" s="37" t="n"/>
      <c r="AP110" s="37" t="n"/>
      <c r="AQ110" s="37" t="n"/>
      <c r="AR110" s="37" t="n"/>
      <c r="AS110" s="37" t="n"/>
      <c r="AT110" s="37" t="n"/>
      <c r="AU110" s="37" t="n"/>
      <c r="AV110" s="37" t="n"/>
      <c r="AW110" s="37" t="n"/>
      <c r="AX110" s="37" t="n"/>
      <c r="AY110" s="37" t="n"/>
      <c r="AZ110" s="37" t="n"/>
      <c r="BA110" s="37" t="n"/>
      <c r="BB110" s="37" t="n"/>
      <c r="BC110" s="37" t="n"/>
      <c r="BD110" s="37" t="n"/>
    </row>
    <row customFormat="true" ht="15" outlineLevel="0" r="111" s="34">
      <c r="A111" s="38" t="s">
        <v>113</v>
      </c>
      <c r="B111" s="18" t="n">
        <v>25.59</v>
      </c>
      <c r="C111" s="18" t="n">
        <v>49</v>
      </c>
      <c r="D111" s="18" t="n">
        <v>47</v>
      </c>
      <c r="E111" s="39" t="n">
        <f aca="false" ca="false" dt2D="false" dtr="false" t="normal">D111/B111</f>
        <v>1.8366549433372412</v>
      </c>
      <c r="F111" s="18" t="n">
        <v>3</v>
      </c>
      <c r="G111" s="36" t="n">
        <f aca="false" ca="false" dt2D="false" dtr="false" t="normal">F111/C111*100</f>
        <v>6.122448979591836</v>
      </c>
      <c r="H111" s="41" t="s">
        <v>34</v>
      </c>
      <c r="I111" s="18" t="s">
        <v>34</v>
      </c>
      <c r="J111" s="18" t="s">
        <v>34</v>
      </c>
      <c r="K111" s="18" t="s">
        <v>34</v>
      </c>
      <c r="L111" s="18" t="n">
        <v>2</v>
      </c>
      <c r="M111" s="18" t="n">
        <v>1</v>
      </c>
      <c r="N111" s="18" t="n">
        <v>3</v>
      </c>
      <c r="O111" s="18" t="s">
        <v>34</v>
      </c>
      <c r="P111" s="18" t="s">
        <v>34</v>
      </c>
      <c r="Q111" s="18" t="s">
        <v>34</v>
      </c>
      <c r="R111" s="18" t="n">
        <v>2</v>
      </c>
      <c r="S111" s="18" t="n">
        <v>1</v>
      </c>
      <c r="T111" s="36" t="n">
        <v>100</v>
      </c>
      <c r="U111" s="18" t="n">
        <v>3</v>
      </c>
      <c r="V111" s="36" t="n">
        <v>8</v>
      </c>
      <c r="W111" s="18" t="n">
        <v>3</v>
      </c>
      <c r="X111" s="36" t="n">
        <v>8</v>
      </c>
      <c r="Y111" s="18" t="s">
        <v>34</v>
      </c>
      <c r="Z111" s="18" t="s">
        <v>34</v>
      </c>
      <c r="AA111" s="18" t="s">
        <v>34</v>
      </c>
      <c r="AB111" s="18" t="s">
        <v>34</v>
      </c>
      <c r="AC111" s="18" t="n">
        <v>2</v>
      </c>
      <c r="AD111" s="18" t="n">
        <v>1</v>
      </c>
      <c r="AE111" s="37" t="n"/>
      <c r="AF111" s="37" t="n"/>
      <c r="AG111" s="37" t="n"/>
      <c r="AH111" s="37" t="n"/>
      <c r="AI111" s="37" t="n"/>
      <c r="AJ111" s="37" t="n"/>
      <c r="AK111" s="37" t="n"/>
      <c r="AL111" s="37" t="n"/>
      <c r="AM111" s="37" t="n"/>
      <c r="AN111" s="37" t="n"/>
      <c r="AO111" s="37" t="n"/>
      <c r="AP111" s="37" t="n"/>
      <c r="AQ111" s="37" t="n"/>
      <c r="AR111" s="37" t="n"/>
      <c r="AS111" s="37" t="n"/>
      <c r="AT111" s="37" t="n"/>
      <c r="AU111" s="37" t="n"/>
      <c r="AV111" s="37" t="n"/>
      <c r="AW111" s="37" t="n"/>
      <c r="AX111" s="37" t="n"/>
      <c r="AY111" s="37" t="n"/>
      <c r="AZ111" s="37" t="n"/>
      <c r="BA111" s="37" t="n"/>
      <c r="BB111" s="37" t="n"/>
      <c r="BC111" s="37" t="n"/>
      <c r="BD111" s="37" t="n"/>
    </row>
    <row customFormat="true" ht="15" outlineLevel="0" r="112" s="34">
      <c r="A112" s="40" t="s">
        <v>37</v>
      </c>
      <c r="B112" s="41" t="n">
        <f aca="false" ca="false" dt2D="false" dtr="false" t="normal">SUM(B103:B111)</f>
        <v>279.68</v>
      </c>
      <c r="C112" s="41" t="n">
        <f aca="false" ca="false" dt2D="false" dtr="false" t="normal">SUM(C103:C111)</f>
        <v>531</v>
      </c>
      <c r="D112" s="41" t="n">
        <f aca="false" ca="false" dt2D="false" dtr="false" t="normal">SUM(D103:D111)</f>
        <v>541</v>
      </c>
      <c r="E112" s="42" t="n">
        <v>0.7</v>
      </c>
      <c r="F112" s="41" t="n">
        <f aca="false" ca="false" dt2D="false" dtr="false" t="normal">SUM(F103:F111)</f>
        <v>37</v>
      </c>
      <c r="G112" s="36" t="s">
        <v>34</v>
      </c>
      <c r="H112" s="41" t="s">
        <v>34</v>
      </c>
      <c r="I112" s="41" t="n">
        <f aca="false" ca="false" dt2D="false" dtr="false" t="normal">SUM(I103:I111)</f>
        <v>1</v>
      </c>
      <c r="J112" s="18" t="s">
        <v>34</v>
      </c>
      <c r="K112" s="18" t="s">
        <v>34</v>
      </c>
      <c r="L112" s="41" t="n">
        <f aca="false" ca="false" dt2D="false" dtr="false" t="normal">SUM(L103:L111)</f>
        <v>21</v>
      </c>
      <c r="M112" s="41" t="n">
        <f aca="false" ca="false" dt2D="false" dtr="false" t="normal">SUM(M103:M111)</f>
        <v>15</v>
      </c>
      <c r="N112" s="41" t="n">
        <f aca="false" ca="false" dt2D="false" dtr="false" t="normal">SUM(N103:N111)</f>
        <v>33</v>
      </c>
      <c r="O112" s="41" t="n">
        <f aca="false" ca="false" dt2D="false" dtr="false" t="normal">SUM(O103:O111)</f>
        <v>0</v>
      </c>
      <c r="P112" s="18" t="s">
        <v>34</v>
      </c>
      <c r="Q112" s="18" t="s">
        <v>34</v>
      </c>
      <c r="R112" s="41" t="n">
        <f aca="false" ca="false" dt2D="false" dtr="false" t="normal">SUM(R103:R111)</f>
        <v>19</v>
      </c>
      <c r="S112" s="41" t="n">
        <f aca="false" ca="false" dt2D="false" dtr="false" t="normal">SUM(S103:S111)</f>
        <v>14</v>
      </c>
      <c r="T112" s="52" t="s">
        <v>34</v>
      </c>
      <c r="U112" s="41" t="n">
        <f aca="false" ca="false" dt2D="false" dtr="false" t="normal">SUM(U103:U111)</f>
        <v>49</v>
      </c>
      <c r="V112" s="52" t="s">
        <v>34</v>
      </c>
      <c r="W112" s="41" t="n">
        <f aca="false" ca="false" dt2D="false" dtr="false" t="normal">SUM(W103:W111)</f>
        <v>37</v>
      </c>
      <c r="X112" s="52" t="s">
        <v>34</v>
      </c>
      <c r="Y112" s="41" t="s">
        <v>34</v>
      </c>
      <c r="Z112" s="41" t="n">
        <f aca="false" ca="false" dt2D="false" dtr="false" t="normal">SUM(Z103:Z111)</f>
        <v>2</v>
      </c>
      <c r="AA112" s="41" t="s">
        <v>34</v>
      </c>
      <c r="AB112" s="41" t="s">
        <v>34</v>
      </c>
      <c r="AC112" s="41" t="n">
        <f aca="false" ca="false" dt2D="false" dtr="false" t="normal">SUM(AC103:AC111)</f>
        <v>20</v>
      </c>
      <c r="AD112" s="41" t="n">
        <f aca="false" ca="false" dt2D="false" dtr="false" t="normal">SUM(AD103:AD111)</f>
        <v>15</v>
      </c>
      <c r="AE112" s="37" t="n"/>
      <c r="AF112" s="37" t="n"/>
      <c r="AG112" s="37" t="n"/>
      <c r="AH112" s="37" t="n"/>
      <c r="AI112" s="37" t="n"/>
      <c r="AJ112" s="37" t="n"/>
      <c r="AK112" s="37" t="n"/>
      <c r="AL112" s="37" t="n"/>
      <c r="AM112" s="37" t="n"/>
      <c r="AN112" s="37" t="n"/>
      <c r="AO112" s="37" t="n"/>
      <c r="AP112" s="37" t="n"/>
      <c r="AQ112" s="37" t="n"/>
      <c r="AR112" s="37" t="n"/>
      <c r="AS112" s="37" t="n"/>
      <c r="AT112" s="37" t="n"/>
      <c r="AU112" s="37" t="n"/>
      <c r="AV112" s="37" t="n"/>
      <c r="AW112" s="37" t="n"/>
      <c r="AX112" s="37" t="n"/>
      <c r="AY112" s="37" t="n"/>
      <c r="AZ112" s="37" t="n"/>
      <c r="BA112" s="37" t="n"/>
      <c r="BB112" s="37" t="n"/>
      <c r="BC112" s="37" t="n"/>
      <c r="BD112" s="37" t="n"/>
    </row>
    <row customFormat="true" ht="15" outlineLevel="0" r="113" s="49">
      <c r="A113" s="44" t="s">
        <v>114</v>
      </c>
      <c r="B113" s="18" t="n"/>
      <c r="C113" s="18" t="n"/>
      <c r="D113" s="18" t="n"/>
      <c r="E113" s="39" t="n"/>
      <c r="F113" s="18" t="n"/>
      <c r="G113" s="36" t="n"/>
      <c r="H113" s="41" t="n"/>
      <c r="I113" s="18" t="n"/>
      <c r="J113" s="18" t="n"/>
      <c r="K113" s="18" t="n"/>
      <c r="L113" s="18" t="n"/>
      <c r="M113" s="18" t="n"/>
      <c r="N113" s="18" t="n"/>
      <c r="O113" s="18" t="n"/>
      <c r="P113" s="18" t="n"/>
      <c r="Q113" s="18" t="n"/>
      <c r="R113" s="18" t="n"/>
      <c r="S113" s="18" t="n"/>
      <c r="T113" s="18" t="n"/>
      <c r="U113" s="18" t="n"/>
      <c r="V113" s="36" t="n"/>
      <c r="W113" s="18" t="n"/>
      <c r="X113" s="36" t="n"/>
      <c r="Y113" s="18" t="n"/>
      <c r="Z113" s="18" t="n"/>
      <c r="AA113" s="18" t="n"/>
      <c r="AB113" s="18" t="n"/>
      <c r="AC113" s="18" t="n"/>
      <c r="AD113" s="18" t="n"/>
      <c r="AE113" s="37" t="n"/>
      <c r="AF113" s="37" t="n"/>
      <c r="AG113" s="37" t="n"/>
      <c r="AH113" s="37" t="n"/>
      <c r="AI113" s="37" t="n"/>
      <c r="AJ113" s="37" t="n"/>
      <c r="AK113" s="37" t="n"/>
      <c r="AL113" s="37" t="n"/>
      <c r="AM113" s="37" t="n"/>
      <c r="AN113" s="37" t="n"/>
      <c r="AO113" s="37" t="n"/>
      <c r="AP113" s="37" t="n"/>
      <c r="AQ113" s="37" t="n"/>
      <c r="AR113" s="37" t="n"/>
      <c r="AS113" s="37" t="n"/>
      <c r="AT113" s="37" t="n"/>
      <c r="AU113" s="37" t="n"/>
      <c r="AV113" s="37" t="n"/>
      <c r="AW113" s="37" t="n"/>
      <c r="AX113" s="37" t="n"/>
      <c r="AY113" s="37" t="n"/>
      <c r="AZ113" s="37" t="n"/>
      <c r="BA113" s="37" t="n"/>
      <c r="BB113" s="37" t="n"/>
      <c r="BC113" s="37" t="n"/>
      <c r="BD113" s="37" t="n"/>
    </row>
    <row customFormat="true" ht="15" outlineLevel="0" r="114" s="34">
      <c r="A114" s="38" t="s">
        <v>115</v>
      </c>
      <c r="B114" s="18" t="n">
        <v>59.73</v>
      </c>
      <c r="C114" s="18" t="n">
        <v>60</v>
      </c>
      <c r="D114" s="18" t="n">
        <v>60</v>
      </c>
      <c r="E114" s="39" t="n">
        <v>1.01</v>
      </c>
      <c r="F114" s="18" t="n">
        <v>4</v>
      </c>
      <c r="G114" s="36" t="n">
        <v>6.7</v>
      </c>
      <c r="H114" s="41" t="s">
        <v>34</v>
      </c>
      <c r="I114" s="41" t="s">
        <v>34</v>
      </c>
      <c r="J114" s="41" t="s">
        <v>34</v>
      </c>
      <c r="K114" s="41" t="s">
        <v>34</v>
      </c>
      <c r="L114" s="18" t="n">
        <v>2</v>
      </c>
      <c r="M114" s="18" t="n">
        <v>2</v>
      </c>
      <c r="N114" s="18" t="n">
        <v>2</v>
      </c>
      <c r="O114" s="18" t="s">
        <v>34</v>
      </c>
      <c r="P114" s="18" t="s">
        <v>34</v>
      </c>
      <c r="Q114" s="18" t="s">
        <v>34</v>
      </c>
      <c r="R114" s="18" t="s">
        <v>34</v>
      </c>
      <c r="S114" s="18" t="n">
        <v>2</v>
      </c>
      <c r="T114" s="36" t="n">
        <v>50</v>
      </c>
      <c r="U114" s="18" t="n">
        <v>4</v>
      </c>
      <c r="V114" s="36" t="n">
        <v>8</v>
      </c>
      <c r="W114" s="18" t="n">
        <v>4</v>
      </c>
      <c r="X114" s="36" t="n">
        <v>6.7</v>
      </c>
      <c r="Y114" s="18" t="s">
        <v>34</v>
      </c>
      <c r="Z114" s="18" t="s">
        <v>34</v>
      </c>
      <c r="AA114" s="18" t="s">
        <v>34</v>
      </c>
      <c r="AB114" s="18" t="s">
        <v>34</v>
      </c>
      <c r="AC114" s="18" t="n">
        <v>2</v>
      </c>
      <c r="AD114" s="18" t="n">
        <v>2</v>
      </c>
      <c r="AE114" s="37" t="n"/>
      <c r="AF114" s="37" t="n"/>
      <c r="AG114" s="37" t="n"/>
      <c r="AH114" s="37" t="n"/>
      <c r="AI114" s="37" t="n"/>
      <c r="AJ114" s="37" t="n"/>
      <c r="AK114" s="37" t="n"/>
      <c r="AL114" s="37" t="n"/>
      <c r="AM114" s="37" t="n"/>
      <c r="AN114" s="37" t="n"/>
      <c r="AO114" s="37" t="n"/>
      <c r="AP114" s="37" t="n"/>
      <c r="AQ114" s="37" t="n"/>
      <c r="AR114" s="37" t="n"/>
      <c r="AS114" s="37" t="n"/>
      <c r="AT114" s="37" t="n"/>
      <c r="AU114" s="37" t="n"/>
      <c r="AV114" s="37" t="n"/>
      <c r="AW114" s="37" t="n"/>
      <c r="AX114" s="37" t="n"/>
      <c r="AY114" s="37" t="n"/>
      <c r="AZ114" s="37" t="n"/>
      <c r="BA114" s="37" t="n"/>
      <c r="BB114" s="37" t="n"/>
      <c r="BC114" s="37" t="n"/>
      <c r="BD114" s="37" t="n"/>
    </row>
    <row customFormat="true" ht="15" outlineLevel="0" r="115" s="34">
      <c r="A115" s="38" t="s">
        <v>116</v>
      </c>
      <c r="B115" s="18" t="n">
        <v>72.52</v>
      </c>
      <c r="C115" s="18" t="n">
        <v>31</v>
      </c>
      <c r="D115" s="18" t="n">
        <v>41</v>
      </c>
      <c r="E115" s="39" t="n">
        <f aca="false" ca="false" dt2D="false" dtr="false" t="normal">D115/B115</f>
        <v>0.565361279646994</v>
      </c>
      <c r="F115" s="18" t="n">
        <v>1</v>
      </c>
      <c r="G115" s="18" t="n">
        <v>3.3</v>
      </c>
      <c r="H115" s="18" t="s">
        <v>34</v>
      </c>
      <c r="I115" s="18" t="s">
        <v>34</v>
      </c>
      <c r="J115" s="18" t="s">
        <v>34</v>
      </c>
      <c r="K115" s="18" t="s">
        <v>34</v>
      </c>
      <c r="L115" s="18" t="s">
        <v>34</v>
      </c>
      <c r="M115" s="18" t="n">
        <v>1</v>
      </c>
      <c r="N115" s="18" t="n">
        <v>1</v>
      </c>
      <c r="O115" s="18" t="s">
        <v>34</v>
      </c>
      <c r="P115" s="18" t="s">
        <v>34</v>
      </c>
      <c r="Q115" s="18" t="s">
        <v>34</v>
      </c>
      <c r="R115" s="18" t="s">
        <v>34</v>
      </c>
      <c r="S115" s="18" t="n">
        <v>1</v>
      </c>
      <c r="T115" s="36" t="n">
        <v>100</v>
      </c>
      <c r="U115" s="18" t="n">
        <v>2</v>
      </c>
      <c r="V115" s="36" t="n">
        <v>5</v>
      </c>
      <c r="W115" s="18" t="n">
        <v>2</v>
      </c>
      <c r="X115" s="36" t="n">
        <v>4.9</v>
      </c>
      <c r="Y115" s="18" t="s">
        <v>34</v>
      </c>
      <c r="Z115" s="18" t="s">
        <v>34</v>
      </c>
      <c r="AA115" s="18" t="s">
        <v>34</v>
      </c>
      <c r="AB115" s="18" t="s">
        <v>34</v>
      </c>
      <c r="AC115" s="18" t="n">
        <v>1</v>
      </c>
      <c r="AD115" s="18" t="n">
        <v>1</v>
      </c>
      <c r="AE115" s="37" t="n"/>
      <c r="AF115" s="37" t="n"/>
      <c r="AG115" s="37" t="n"/>
      <c r="AH115" s="37" t="n"/>
      <c r="AI115" s="37" t="n"/>
      <c r="AJ115" s="37" t="n"/>
      <c r="AK115" s="37" t="n"/>
      <c r="AL115" s="37" t="n"/>
      <c r="AM115" s="37" t="n"/>
      <c r="AN115" s="37" t="n"/>
      <c r="AO115" s="37" t="n"/>
      <c r="AP115" s="37" t="n"/>
      <c r="AQ115" s="37" t="n"/>
      <c r="AR115" s="37" t="n"/>
      <c r="AS115" s="37" t="n"/>
      <c r="AT115" s="37" t="n"/>
      <c r="AU115" s="37" t="n"/>
      <c r="AV115" s="37" t="n"/>
      <c r="AW115" s="37" t="n"/>
      <c r="AX115" s="37" t="n"/>
      <c r="AY115" s="37" t="n"/>
      <c r="AZ115" s="37" t="n"/>
      <c r="BA115" s="37" t="n"/>
      <c r="BB115" s="37" t="n"/>
      <c r="BC115" s="37" t="n"/>
      <c r="BD115" s="37" t="n"/>
    </row>
    <row customFormat="true" ht="15" outlineLevel="0" r="116" s="34">
      <c r="A116" s="46" t="s">
        <v>117</v>
      </c>
      <c r="B116" s="18" t="n">
        <v>75.81</v>
      </c>
      <c r="C116" s="18" t="n">
        <v>15</v>
      </c>
      <c r="D116" s="18" t="n">
        <v>26</v>
      </c>
      <c r="E116" s="39" t="n">
        <f aca="false" ca="false" dt2D="false" dtr="false" t="normal">D116/B116</f>
        <v>0.3429626698324759</v>
      </c>
      <c r="F116" s="18" t="s">
        <v>34</v>
      </c>
      <c r="G116" s="18" t="s">
        <v>34</v>
      </c>
      <c r="H116" s="18" t="s">
        <v>34</v>
      </c>
      <c r="I116" s="18" t="s">
        <v>34</v>
      </c>
      <c r="J116" s="18" t="s">
        <v>34</v>
      </c>
      <c r="K116" s="18" t="s">
        <v>34</v>
      </c>
      <c r="L116" s="18" t="s">
        <v>34</v>
      </c>
      <c r="M116" s="18" t="s">
        <v>34</v>
      </c>
      <c r="N116" s="18" t="s">
        <v>34</v>
      </c>
      <c r="O116" s="18" t="s">
        <v>34</v>
      </c>
      <c r="P116" s="18" t="s">
        <v>34</v>
      </c>
      <c r="Q116" s="18" t="s">
        <v>34</v>
      </c>
      <c r="R116" s="18" t="s">
        <v>34</v>
      </c>
      <c r="S116" s="18" t="s">
        <v>34</v>
      </c>
      <c r="T116" s="36" t="s">
        <v>34</v>
      </c>
      <c r="U116" s="18" t="n">
        <v>2</v>
      </c>
      <c r="V116" s="36" t="n">
        <v>5</v>
      </c>
      <c r="W116" s="18" t="n">
        <v>1</v>
      </c>
      <c r="X116" s="18" t="n">
        <v>3.9</v>
      </c>
      <c r="Y116" s="18" t="s">
        <v>34</v>
      </c>
      <c r="Z116" s="18" t="s">
        <v>34</v>
      </c>
      <c r="AA116" s="18" t="s">
        <v>34</v>
      </c>
      <c r="AB116" s="18" t="s">
        <v>34</v>
      </c>
      <c r="AC116" s="18" t="s">
        <v>34</v>
      </c>
      <c r="AD116" s="18" t="n">
        <v>1</v>
      </c>
      <c r="AE116" s="37" t="n"/>
      <c r="AF116" s="37" t="n"/>
      <c r="AG116" s="37" t="n"/>
      <c r="AH116" s="37" t="n"/>
      <c r="AI116" s="37" t="n"/>
      <c r="AJ116" s="37" t="n"/>
      <c r="AK116" s="37" t="n"/>
      <c r="AL116" s="37" t="n"/>
      <c r="AM116" s="37" t="n"/>
      <c r="AN116" s="37" t="n"/>
      <c r="AO116" s="37" t="n"/>
      <c r="AP116" s="37" t="n"/>
      <c r="AQ116" s="37" t="n"/>
      <c r="AR116" s="37" t="n"/>
      <c r="AS116" s="37" t="n"/>
      <c r="AT116" s="37" t="n"/>
      <c r="AU116" s="37" t="n"/>
      <c r="AV116" s="37" t="n"/>
      <c r="AW116" s="37" t="n"/>
      <c r="AX116" s="37" t="n"/>
      <c r="AY116" s="37" t="n"/>
      <c r="AZ116" s="37" t="n"/>
      <c r="BA116" s="37" t="n"/>
      <c r="BB116" s="37" t="n"/>
      <c r="BC116" s="37" t="n"/>
      <c r="BD116" s="37" t="n"/>
    </row>
    <row customFormat="true" ht="15" outlineLevel="0" r="117" s="34">
      <c r="A117" s="40" t="s">
        <v>37</v>
      </c>
      <c r="B117" s="41" t="n">
        <f aca="false" ca="false" dt2D="false" dtr="false" t="normal">SUM(B114:B115)</f>
        <v>132.25</v>
      </c>
      <c r="C117" s="41" t="n">
        <f aca="false" ca="false" dt2D="false" dtr="false" t="normal">SUM(C114:C116)</f>
        <v>106</v>
      </c>
      <c r="D117" s="41" t="n">
        <f aca="false" ca="false" dt2D="false" dtr="false" t="normal">SUM(D114:D116)</f>
        <v>127</v>
      </c>
      <c r="E117" s="42" t="n">
        <f aca="false" ca="false" dt2D="false" dtr="false" t="normal">D117/B117</f>
        <v>0.9603024574669187</v>
      </c>
      <c r="F117" s="41" t="n">
        <f aca="false" ca="false" dt2D="false" dtr="false" t="normal">SUM(F114:F116)</f>
        <v>5</v>
      </c>
      <c r="G117" s="36" t="s">
        <v>34</v>
      </c>
      <c r="H117" s="41" t="s">
        <v>34</v>
      </c>
      <c r="I117" s="41" t="n">
        <f aca="false" ca="false" dt2D="false" dtr="false" t="normal">SUM(I114)</f>
        <v>0</v>
      </c>
      <c r="J117" s="18" t="s">
        <v>34</v>
      </c>
      <c r="K117" s="18" t="s">
        <v>34</v>
      </c>
      <c r="L117" s="41" t="n">
        <f aca="false" ca="false" dt2D="false" dtr="false" t="normal">SUM(L114:L116)</f>
        <v>2</v>
      </c>
      <c r="M117" s="41" t="n">
        <f aca="false" ca="false" dt2D="false" dtr="false" t="normal">SUM(M114:M116)</f>
        <v>3</v>
      </c>
      <c r="N117" s="41" t="n">
        <f aca="false" ca="false" dt2D="false" dtr="false" t="normal">SUM(N114:N116)</f>
        <v>3</v>
      </c>
      <c r="O117" s="41" t="n">
        <f aca="false" ca="false" dt2D="false" dtr="false" t="normal">SUM(O114)</f>
        <v>0</v>
      </c>
      <c r="P117" s="18" t="s">
        <v>34</v>
      </c>
      <c r="Q117" s="18" t="s">
        <v>34</v>
      </c>
      <c r="R117" s="41" t="n">
        <f aca="false" ca="false" dt2D="false" dtr="false" t="normal">SUM(R114:R116)</f>
        <v>0</v>
      </c>
      <c r="S117" s="41" t="n">
        <f aca="false" ca="false" dt2D="false" dtr="false" t="normal">SUM(S114:S116)</f>
        <v>3</v>
      </c>
      <c r="T117" s="52" t="s">
        <v>34</v>
      </c>
      <c r="U117" s="41" t="n">
        <f aca="false" ca="false" dt2D="false" dtr="false" t="normal">SUM(U114:U116)</f>
        <v>8</v>
      </c>
      <c r="V117" s="36" t="s">
        <v>34</v>
      </c>
      <c r="W117" s="41" t="n">
        <f aca="false" ca="false" dt2D="false" dtr="false" t="normal">SUM(W114:W116)</f>
        <v>7</v>
      </c>
      <c r="X117" s="36" t="s">
        <v>34</v>
      </c>
      <c r="Y117" s="18" t="s">
        <v>34</v>
      </c>
      <c r="Z117" s="41" t="n">
        <f aca="false" ca="false" dt2D="false" dtr="false" t="normal">SUM(Z114)</f>
        <v>0</v>
      </c>
      <c r="AA117" s="18" t="s">
        <v>34</v>
      </c>
      <c r="AB117" s="18" t="s">
        <v>34</v>
      </c>
      <c r="AC117" s="41" t="n">
        <f aca="false" ca="false" dt2D="false" dtr="false" t="normal">SUM(AC114:AC116)</f>
        <v>3</v>
      </c>
      <c r="AD117" s="41" t="n">
        <f aca="false" ca="false" dt2D="false" dtr="false" t="normal">SUM(AD114:AD116)</f>
        <v>4</v>
      </c>
      <c r="AE117" s="37" t="n"/>
      <c r="AF117" s="37" t="n"/>
      <c r="AG117" s="37" t="n"/>
      <c r="AH117" s="37" t="n"/>
      <c r="AI117" s="37" t="n"/>
      <c r="AJ117" s="37" t="n"/>
      <c r="AK117" s="37" t="n"/>
      <c r="AL117" s="37" t="n"/>
      <c r="AM117" s="37" t="n"/>
      <c r="AN117" s="37" t="n"/>
      <c r="AO117" s="37" t="n"/>
      <c r="AP117" s="37" t="n"/>
      <c r="AQ117" s="37" t="n"/>
      <c r="AR117" s="37" t="n"/>
      <c r="AS117" s="37" t="n"/>
      <c r="AT117" s="37" t="n"/>
      <c r="AU117" s="37" t="n"/>
      <c r="AV117" s="37" t="n"/>
      <c r="AW117" s="37" t="n"/>
      <c r="AX117" s="37" t="n"/>
      <c r="AY117" s="37" t="n"/>
      <c r="AZ117" s="37" t="n"/>
      <c r="BA117" s="37" t="n"/>
      <c r="BB117" s="37" t="n"/>
      <c r="BC117" s="37" t="n"/>
      <c r="BD117" s="37" t="n"/>
    </row>
    <row customFormat="true" ht="15" outlineLevel="0" r="118" s="49">
      <c r="A118" s="44" t="s">
        <v>118</v>
      </c>
      <c r="B118" s="18" t="n"/>
      <c r="C118" s="18" t="n"/>
      <c r="D118" s="18" t="n"/>
      <c r="E118" s="39" t="n"/>
      <c r="F118" s="18" t="n"/>
      <c r="G118" s="36" t="n"/>
      <c r="H118" s="41" t="n"/>
      <c r="I118" s="18" t="n"/>
      <c r="J118" s="18" t="n"/>
      <c r="K118" s="18" t="n"/>
      <c r="L118" s="18" t="n"/>
      <c r="M118" s="18" t="n"/>
      <c r="N118" s="18" t="n"/>
      <c r="O118" s="18" t="n"/>
      <c r="P118" s="18" t="n"/>
      <c r="Q118" s="18" t="n"/>
      <c r="R118" s="18" t="n"/>
      <c r="S118" s="18" t="n"/>
      <c r="T118" s="18" t="n"/>
      <c r="U118" s="18" t="n"/>
      <c r="V118" s="36" t="n"/>
      <c r="W118" s="18" t="n"/>
      <c r="X118" s="36" t="n"/>
      <c r="Y118" s="18" t="n"/>
      <c r="Z118" s="18" t="n"/>
      <c r="AA118" s="18" t="n"/>
      <c r="AB118" s="18" t="n"/>
      <c r="AC118" s="18" t="n"/>
      <c r="AD118" s="18" t="n"/>
      <c r="AE118" s="37" t="n"/>
      <c r="AF118" s="37" t="n"/>
      <c r="AG118" s="37" t="n"/>
      <c r="AH118" s="37" t="n"/>
      <c r="AI118" s="37" t="n"/>
      <c r="AJ118" s="37" t="n"/>
      <c r="AK118" s="37" t="n"/>
      <c r="AL118" s="37" t="n"/>
      <c r="AM118" s="37" t="n"/>
      <c r="AN118" s="37" t="n"/>
      <c r="AO118" s="37" t="n"/>
      <c r="AP118" s="37" t="n"/>
      <c r="AQ118" s="37" t="n"/>
      <c r="AR118" s="37" t="n"/>
      <c r="AS118" s="37" t="n"/>
      <c r="AT118" s="37" t="n"/>
      <c r="AU118" s="37" t="n"/>
      <c r="AV118" s="37" t="n"/>
      <c r="AW118" s="37" t="n"/>
      <c r="AX118" s="37" t="n"/>
      <c r="AY118" s="37" t="n"/>
      <c r="AZ118" s="37" t="n"/>
      <c r="BA118" s="37" t="n"/>
      <c r="BB118" s="37" t="n"/>
      <c r="BC118" s="37" t="n"/>
      <c r="BD118" s="37" t="n"/>
    </row>
    <row customFormat="true" ht="15" outlineLevel="0" r="119" s="54">
      <c r="A119" s="46" t="s">
        <v>119</v>
      </c>
      <c r="B119" s="18" t="n">
        <v>25.76</v>
      </c>
      <c r="C119" s="18" t="n">
        <v>5</v>
      </c>
      <c r="D119" s="18" t="n">
        <v>5</v>
      </c>
      <c r="E119" s="39" t="n">
        <f aca="false" ca="false" dt2D="false" dtr="false" t="normal">D119/B119</f>
        <v>0.19409937888198756</v>
      </c>
      <c r="F119" s="41" t="s">
        <v>34</v>
      </c>
      <c r="G119" s="41" t="s">
        <v>34</v>
      </c>
      <c r="H119" s="41" t="s">
        <v>34</v>
      </c>
      <c r="I119" s="41" t="s">
        <v>34</v>
      </c>
      <c r="J119" s="41" t="s">
        <v>34</v>
      </c>
      <c r="K119" s="41" t="s">
        <v>34</v>
      </c>
      <c r="L119" s="41" t="s">
        <v>34</v>
      </c>
      <c r="M119" s="41" t="s">
        <v>34</v>
      </c>
      <c r="N119" s="41" t="s">
        <v>34</v>
      </c>
      <c r="O119" s="41" t="s">
        <v>34</v>
      </c>
      <c r="P119" s="41" t="s">
        <v>34</v>
      </c>
      <c r="Q119" s="41" t="s">
        <v>34</v>
      </c>
      <c r="R119" s="41" t="s">
        <v>34</v>
      </c>
      <c r="S119" s="41" t="s">
        <v>34</v>
      </c>
      <c r="T119" s="41" t="s">
        <v>34</v>
      </c>
      <c r="U119" s="41" t="s">
        <v>34</v>
      </c>
      <c r="V119" s="52" t="s">
        <v>34</v>
      </c>
      <c r="W119" s="41" t="s">
        <v>34</v>
      </c>
      <c r="X119" s="41" t="s">
        <v>34</v>
      </c>
      <c r="Y119" s="41" t="s">
        <v>34</v>
      </c>
      <c r="Z119" s="41" t="s">
        <v>34</v>
      </c>
      <c r="AA119" s="41" t="s">
        <v>34</v>
      </c>
      <c r="AB119" s="41" t="s">
        <v>34</v>
      </c>
      <c r="AC119" s="41" t="s">
        <v>34</v>
      </c>
      <c r="AD119" s="41" t="s">
        <v>34</v>
      </c>
      <c r="AE119" s="37" t="n"/>
      <c r="AF119" s="37" t="n"/>
      <c r="AG119" s="37" t="n"/>
      <c r="AH119" s="37" t="n"/>
      <c r="AI119" s="37" t="n"/>
      <c r="AJ119" s="37" t="n"/>
      <c r="AK119" s="37" t="n"/>
      <c r="AL119" s="37" t="n"/>
      <c r="AM119" s="37" t="n"/>
      <c r="AN119" s="37" t="n"/>
      <c r="AO119" s="37" t="n"/>
      <c r="AP119" s="37" t="n"/>
      <c r="AQ119" s="37" t="n"/>
      <c r="AR119" s="37" t="n"/>
      <c r="AS119" s="37" t="n"/>
      <c r="AT119" s="37" t="n"/>
      <c r="AU119" s="37" t="n"/>
      <c r="AV119" s="37" t="n"/>
      <c r="AW119" s="37" t="n"/>
      <c r="AX119" s="37" t="n"/>
      <c r="AY119" s="37" t="n"/>
      <c r="AZ119" s="37" t="n"/>
      <c r="BA119" s="37" t="n"/>
      <c r="BB119" s="37" t="n"/>
      <c r="BC119" s="37" t="n"/>
      <c r="BD119" s="37" t="n"/>
    </row>
    <row customFormat="true" ht="15" outlineLevel="0" r="120" s="54">
      <c r="A120" s="38" t="s">
        <v>120</v>
      </c>
      <c r="B120" s="18" t="n">
        <v>33.05</v>
      </c>
      <c r="C120" s="18" t="n">
        <v>13</v>
      </c>
      <c r="D120" s="18" t="n">
        <v>20</v>
      </c>
      <c r="E120" s="39" t="n">
        <f aca="false" ca="false" dt2D="false" dtr="false" t="normal">D120/B120</f>
        <v>0.6051437216338881</v>
      </c>
      <c r="F120" s="41" t="s">
        <v>34</v>
      </c>
      <c r="G120" s="41" t="s">
        <v>34</v>
      </c>
      <c r="H120" s="41" t="s">
        <v>34</v>
      </c>
      <c r="I120" s="41" t="s">
        <v>34</v>
      </c>
      <c r="J120" s="41" t="s">
        <v>34</v>
      </c>
      <c r="K120" s="41" t="s">
        <v>34</v>
      </c>
      <c r="L120" s="41" t="s">
        <v>34</v>
      </c>
      <c r="M120" s="41" t="s">
        <v>34</v>
      </c>
      <c r="N120" s="41" t="s">
        <v>34</v>
      </c>
      <c r="O120" s="41" t="s">
        <v>34</v>
      </c>
      <c r="P120" s="41" t="s">
        <v>34</v>
      </c>
      <c r="Q120" s="41" t="s">
        <v>34</v>
      </c>
      <c r="R120" s="41" t="s">
        <v>34</v>
      </c>
      <c r="S120" s="41" t="s">
        <v>34</v>
      </c>
      <c r="T120" s="41" t="s">
        <v>34</v>
      </c>
      <c r="U120" s="41" t="s">
        <v>34</v>
      </c>
      <c r="V120" s="52" t="s">
        <v>34</v>
      </c>
      <c r="W120" s="41" t="s">
        <v>34</v>
      </c>
      <c r="X120" s="41" t="s">
        <v>34</v>
      </c>
      <c r="Y120" s="41" t="s">
        <v>34</v>
      </c>
      <c r="Z120" s="41" t="s">
        <v>34</v>
      </c>
      <c r="AA120" s="41" t="s">
        <v>34</v>
      </c>
      <c r="AB120" s="41" t="s">
        <v>34</v>
      </c>
      <c r="AC120" s="41" t="s">
        <v>34</v>
      </c>
      <c r="AD120" s="41" t="s">
        <v>34</v>
      </c>
      <c r="AE120" s="37" t="n"/>
      <c r="AF120" s="37" t="n"/>
      <c r="AG120" s="37" t="n"/>
      <c r="AH120" s="37" t="n"/>
      <c r="AI120" s="37" t="n"/>
      <c r="AJ120" s="37" t="n"/>
      <c r="AK120" s="37" t="n"/>
      <c r="AL120" s="37" t="n"/>
      <c r="AM120" s="37" t="n"/>
      <c r="AN120" s="37" t="n"/>
      <c r="AO120" s="37" t="n"/>
      <c r="AP120" s="37" t="n"/>
      <c r="AQ120" s="37" t="n"/>
      <c r="AR120" s="37" t="n"/>
      <c r="AS120" s="37" t="n"/>
      <c r="AT120" s="37" t="n"/>
      <c r="AU120" s="37" t="n"/>
      <c r="AV120" s="37" t="n"/>
      <c r="AW120" s="37" t="n"/>
      <c r="AX120" s="37" t="n"/>
      <c r="AY120" s="37" t="n"/>
      <c r="AZ120" s="37" t="n"/>
      <c r="BA120" s="37" t="n"/>
      <c r="BB120" s="37" t="n"/>
      <c r="BC120" s="37" t="n"/>
      <c r="BD120" s="37" t="n"/>
    </row>
    <row customFormat="true" ht="15" outlineLevel="0" r="121" s="49">
      <c r="A121" s="40" t="s">
        <v>37</v>
      </c>
      <c r="B121" s="41" t="n">
        <f aca="false" ca="false" dt2D="false" dtr="false" t="normal">SUM(B119:B120)</f>
        <v>58.81</v>
      </c>
      <c r="C121" s="41" t="n">
        <f aca="false" ca="false" dt2D="false" dtr="false" t="normal">SUM(C119:C120)</f>
        <v>18</v>
      </c>
      <c r="D121" s="41" t="n">
        <f aca="false" ca="false" dt2D="false" dtr="false" t="normal">SUM(D119:D120)</f>
        <v>25</v>
      </c>
      <c r="E121" s="42" t="s">
        <v>34</v>
      </c>
      <c r="F121" s="41" t="n">
        <f aca="false" ca="false" dt2D="false" dtr="false" t="normal">SUM(F119:F120)</f>
        <v>0</v>
      </c>
      <c r="G121" s="36" t="s">
        <v>34</v>
      </c>
      <c r="H121" s="41" t="s">
        <v>34</v>
      </c>
      <c r="I121" s="41" t="n">
        <f aca="false" ca="false" dt2D="false" dtr="false" t="normal">SUM(I119:I120)</f>
        <v>0</v>
      </c>
      <c r="J121" s="18" t="s">
        <v>34</v>
      </c>
      <c r="K121" s="18" t="s">
        <v>34</v>
      </c>
      <c r="L121" s="41" t="n">
        <f aca="false" ca="false" dt2D="false" dtr="false" t="normal">SUM(L119:L120)</f>
        <v>0</v>
      </c>
      <c r="M121" s="41" t="n">
        <f aca="false" ca="false" dt2D="false" dtr="false" t="normal">SUM(M119:M120)</f>
        <v>0</v>
      </c>
      <c r="N121" s="41" t="n">
        <f aca="false" ca="false" dt2D="false" dtr="false" t="normal">SUM(N119:N120)</f>
        <v>0</v>
      </c>
      <c r="O121" s="41" t="n">
        <f aca="false" ca="false" dt2D="false" dtr="false" t="normal">SUM(O119:O120)</f>
        <v>0</v>
      </c>
      <c r="P121" s="18" t="s">
        <v>34</v>
      </c>
      <c r="Q121" s="18" t="s">
        <v>34</v>
      </c>
      <c r="R121" s="41" t="n">
        <f aca="false" ca="false" dt2D="false" dtr="false" t="normal">SUM(R119:R120)</f>
        <v>0</v>
      </c>
      <c r="S121" s="41" t="n">
        <f aca="false" ca="false" dt2D="false" dtr="false" t="normal">SUM(S119:S120)</f>
        <v>0</v>
      </c>
      <c r="T121" s="41" t="s">
        <v>34</v>
      </c>
      <c r="U121" s="41" t="n">
        <f aca="false" ca="false" dt2D="false" dtr="false" t="normal">SUM(U119:U120)</f>
        <v>0</v>
      </c>
      <c r="V121" s="52" t="s">
        <v>34</v>
      </c>
      <c r="W121" s="41" t="n">
        <f aca="false" ca="false" dt2D="false" dtr="false" t="normal">SUM(W119:W120)</f>
        <v>0</v>
      </c>
      <c r="X121" s="43" t="n">
        <f aca="false" ca="false" dt2D="false" dtr="false" t="normal">W121*100/D121</f>
        <v>0</v>
      </c>
      <c r="Y121" s="41" t="s">
        <v>34</v>
      </c>
      <c r="Z121" s="41" t="n">
        <f aca="false" ca="false" dt2D="false" dtr="false" t="normal">SUM(Z119:Z120)</f>
        <v>0</v>
      </c>
      <c r="AA121" s="41" t="s">
        <v>34</v>
      </c>
      <c r="AB121" s="41" t="s">
        <v>34</v>
      </c>
      <c r="AC121" s="41" t="n">
        <f aca="false" ca="false" dt2D="false" dtr="false" t="normal">SUM(AC119:AC120)</f>
        <v>0</v>
      </c>
      <c r="AD121" s="41" t="n">
        <f aca="false" ca="false" dt2D="false" dtr="false" t="normal">SUM(AD119:AD120)</f>
        <v>0</v>
      </c>
      <c r="AE121" s="37" t="n"/>
      <c r="AF121" s="37" t="n"/>
      <c r="AG121" s="37" t="n"/>
      <c r="AH121" s="37" t="n"/>
      <c r="AI121" s="37" t="n"/>
      <c r="AJ121" s="37" t="n"/>
      <c r="AK121" s="37" t="n"/>
      <c r="AL121" s="37" t="n"/>
      <c r="AM121" s="37" t="n"/>
      <c r="AN121" s="37" t="n"/>
      <c r="AO121" s="37" t="n"/>
      <c r="AP121" s="37" t="n"/>
      <c r="AQ121" s="37" t="n"/>
      <c r="AR121" s="37" t="n"/>
      <c r="AS121" s="37" t="n"/>
      <c r="AT121" s="37" t="n"/>
      <c r="AU121" s="37" t="n"/>
      <c r="AV121" s="37" t="n"/>
      <c r="AW121" s="37" t="n"/>
      <c r="AX121" s="37" t="n"/>
      <c r="AY121" s="37" t="n"/>
      <c r="AZ121" s="37" t="n"/>
      <c r="BA121" s="37" t="n"/>
      <c r="BB121" s="37" t="n"/>
      <c r="BC121" s="37" t="n"/>
      <c r="BD121" s="37" t="n"/>
    </row>
    <row customFormat="true" ht="15" outlineLevel="0" r="122" s="49">
      <c r="A122" s="41" t="s">
        <v>121</v>
      </c>
      <c r="B122" s="18" t="n"/>
      <c r="C122" s="18" t="n"/>
      <c r="D122" s="18" t="n"/>
      <c r="E122" s="39" t="n"/>
      <c r="F122" s="18" t="n"/>
      <c r="G122" s="36" t="n"/>
      <c r="H122" s="41" t="n"/>
      <c r="I122" s="18" t="n"/>
      <c r="J122" s="18" t="n"/>
      <c r="K122" s="18" t="n"/>
      <c r="L122" s="18" t="n"/>
      <c r="M122" s="18" t="n"/>
      <c r="N122" s="18" t="n"/>
      <c r="O122" s="18" t="n"/>
      <c r="P122" s="18" t="n"/>
      <c r="Q122" s="18" t="n"/>
      <c r="R122" s="18" t="n"/>
      <c r="S122" s="18" t="n"/>
      <c r="T122" s="18" t="n"/>
      <c r="U122" s="18" t="n"/>
      <c r="V122" s="36" t="n"/>
      <c r="W122" s="18" t="n"/>
      <c r="X122" s="36" t="n"/>
      <c r="Y122" s="18" t="n"/>
      <c r="Z122" s="18" t="n"/>
      <c r="AA122" s="18" t="n"/>
      <c r="AB122" s="18" t="n"/>
      <c r="AC122" s="18" t="n"/>
      <c r="AD122" s="18" t="n"/>
      <c r="AE122" s="37" t="n"/>
      <c r="AF122" s="37" t="n"/>
      <c r="AG122" s="37" t="n"/>
      <c r="AH122" s="37" t="n"/>
      <c r="AI122" s="37" t="n"/>
      <c r="AJ122" s="37" t="n"/>
      <c r="AK122" s="37" t="n"/>
      <c r="AL122" s="37" t="n"/>
      <c r="AM122" s="37" t="n"/>
      <c r="AN122" s="37" t="n"/>
      <c r="AO122" s="37" t="n"/>
      <c r="AP122" s="37" t="n"/>
      <c r="AQ122" s="37" t="n"/>
      <c r="AR122" s="37" t="n"/>
      <c r="AS122" s="37" t="n"/>
      <c r="AT122" s="37" t="n"/>
      <c r="AU122" s="37" t="n"/>
      <c r="AV122" s="37" t="n"/>
      <c r="AW122" s="37" t="n"/>
      <c r="AX122" s="37" t="n"/>
      <c r="AY122" s="37" t="n"/>
      <c r="AZ122" s="37" t="n"/>
      <c r="BA122" s="37" t="n"/>
      <c r="BB122" s="37" t="n"/>
      <c r="BC122" s="37" t="n"/>
      <c r="BD122" s="37" t="n"/>
    </row>
    <row customFormat="true" ht="15" outlineLevel="0" r="123" s="34">
      <c r="A123" s="38" t="s">
        <v>122</v>
      </c>
      <c r="B123" s="18" t="n">
        <v>24.69</v>
      </c>
      <c r="C123" s="18" t="n">
        <v>10</v>
      </c>
      <c r="D123" s="18" t="n">
        <v>21</v>
      </c>
      <c r="E123" s="39" t="n">
        <f aca="false" ca="false" dt2D="false" dtr="false" t="normal">D123/B123</f>
        <v>0.850546780072904</v>
      </c>
      <c r="F123" s="41" t="s">
        <v>34</v>
      </c>
      <c r="G123" s="41" t="s">
        <v>34</v>
      </c>
      <c r="H123" s="41" t="s">
        <v>34</v>
      </c>
      <c r="I123" s="41" t="s">
        <v>34</v>
      </c>
      <c r="J123" s="41" t="s">
        <v>34</v>
      </c>
      <c r="K123" s="41" t="s">
        <v>34</v>
      </c>
      <c r="L123" s="41" t="s">
        <v>34</v>
      </c>
      <c r="M123" s="41" t="s">
        <v>34</v>
      </c>
      <c r="N123" s="41" t="s">
        <v>34</v>
      </c>
      <c r="O123" s="41" t="s">
        <v>34</v>
      </c>
      <c r="P123" s="41" t="s">
        <v>34</v>
      </c>
      <c r="Q123" s="41" t="s">
        <v>34</v>
      </c>
      <c r="R123" s="41" t="s">
        <v>34</v>
      </c>
      <c r="S123" s="41" t="s">
        <v>34</v>
      </c>
      <c r="T123" s="41" t="s">
        <v>34</v>
      </c>
      <c r="U123" s="18" t="n">
        <v>1</v>
      </c>
      <c r="V123" s="36" t="n">
        <v>5</v>
      </c>
      <c r="W123" s="18" t="s">
        <v>34</v>
      </c>
      <c r="X123" s="18" t="s">
        <v>34</v>
      </c>
      <c r="Y123" s="18" t="s">
        <v>34</v>
      </c>
      <c r="Z123" s="18" t="s">
        <v>34</v>
      </c>
      <c r="AA123" s="18" t="s">
        <v>34</v>
      </c>
      <c r="AB123" s="18" t="s">
        <v>34</v>
      </c>
      <c r="AC123" s="18" t="s">
        <v>34</v>
      </c>
      <c r="AD123" s="18" t="n"/>
      <c r="AE123" s="37" t="n"/>
      <c r="AF123" s="37" t="n"/>
      <c r="AG123" s="37" t="n"/>
      <c r="AH123" s="37" t="n"/>
      <c r="AI123" s="37" t="n"/>
      <c r="AJ123" s="37" t="n"/>
      <c r="AK123" s="37" t="n"/>
      <c r="AL123" s="37" t="n"/>
      <c r="AM123" s="37" t="n"/>
      <c r="AN123" s="37" t="n"/>
      <c r="AO123" s="37" t="n"/>
      <c r="AP123" s="37" t="n"/>
      <c r="AQ123" s="37" t="n"/>
      <c r="AR123" s="37" t="n"/>
      <c r="AS123" s="37" t="n"/>
      <c r="AT123" s="37" t="n"/>
      <c r="AU123" s="37" t="n"/>
      <c r="AV123" s="37" t="n"/>
      <c r="AW123" s="37" t="n"/>
      <c r="AX123" s="37" t="n"/>
      <c r="AY123" s="37" t="n"/>
      <c r="AZ123" s="37" t="n"/>
      <c r="BA123" s="37" t="n"/>
      <c r="BB123" s="37" t="n"/>
      <c r="BC123" s="37" t="n"/>
      <c r="BD123" s="37" t="n"/>
    </row>
    <row customFormat="true" ht="15" outlineLevel="0" r="124" s="49">
      <c r="A124" s="40" t="s">
        <v>37</v>
      </c>
      <c r="B124" s="41" t="n">
        <f aca="false" ca="false" dt2D="false" dtr="false" t="normal">B123</f>
        <v>24.69</v>
      </c>
      <c r="C124" s="41" t="n">
        <f aca="false" ca="false" dt2D="false" dtr="false" t="normal">C123</f>
        <v>10</v>
      </c>
      <c r="D124" s="41" t="n">
        <f aca="false" ca="false" dt2D="false" dtr="false" t="normal">D123</f>
        <v>21</v>
      </c>
      <c r="E124" s="42" t="s">
        <v>34</v>
      </c>
      <c r="F124" s="41" t="str">
        <f aca="false" ca="false" dt2D="false" dtr="false" t="normal">F123</f>
        <v>-</v>
      </c>
      <c r="G124" s="36" t="str">
        <f aca="false" ca="false" dt2D="false" dtr="false" t="normal">G123</f>
        <v>-</v>
      </c>
      <c r="H124" s="41" t="s">
        <v>34</v>
      </c>
      <c r="I124" s="41" t="n">
        <v>0</v>
      </c>
      <c r="J124" s="18" t="n"/>
      <c r="K124" s="18" t="n"/>
      <c r="L124" s="41" t="n">
        <v>0</v>
      </c>
      <c r="M124" s="41" t="n">
        <v>0</v>
      </c>
      <c r="N124" s="41" t="n">
        <v>0</v>
      </c>
      <c r="O124" s="41" t="n">
        <v>0</v>
      </c>
      <c r="P124" s="18" t="s">
        <v>34</v>
      </c>
      <c r="Q124" s="18" t="s">
        <v>34</v>
      </c>
      <c r="R124" s="41" t="n">
        <v>0</v>
      </c>
      <c r="S124" s="41" t="n">
        <v>0</v>
      </c>
      <c r="T124" s="52" t="s">
        <v>34</v>
      </c>
      <c r="U124" s="41" t="n">
        <v>0</v>
      </c>
      <c r="V124" s="52" t="s">
        <v>34</v>
      </c>
      <c r="W124" s="43" t="n">
        <v>0</v>
      </c>
      <c r="X124" s="43" t="s">
        <v>34</v>
      </c>
      <c r="Y124" s="43" t="s">
        <v>34</v>
      </c>
      <c r="Z124" s="43" t="n">
        <v>0</v>
      </c>
      <c r="AA124" s="41" t="s">
        <v>34</v>
      </c>
      <c r="AB124" s="41" t="s">
        <v>34</v>
      </c>
      <c r="AC124" s="43" t="n">
        <v>0</v>
      </c>
      <c r="AD124" s="43" t="n">
        <v>0</v>
      </c>
      <c r="AE124" s="37" t="n"/>
      <c r="AF124" s="37" t="n"/>
      <c r="AG124" s="37" t="n"/>
      <c r="AH124" s="37" t="n"/>
      <c r="AI124" s="37" t="n"/>
      <c r="AJ124" s="37" t="n"/>
      <c r="AK124" s="37" t="n"/>
      <c r="AL124" s="37" t="n"/>
      <c r="AM124" s="37" t="n"/>
      <c r="AN124" s="37" t="n"/>
      <c r="AO124" s="37" t="n"/>
      <c r="AP124" s="37" t="n"/>
      <c r="AQ124" s="37" t="n"/>
      <c r="AR124" s="37" t="n"/>
      <c r="AS124" s="37" t="n"/>
      <c r="AT124" s="37" t="n"/>
      <c r="AU124" s="37" t="n"/>
      <c r="AV124" s="37" t="n"/>
      <c r="AW124" s="37" t="n"/>
      <c r="AX124" s="37" t="n"/>
      <c r="AY124" s="37" t="n"/>
      <c r="AZ124" s="37" t="n"/>
      <c r="BA124" s="37" t="n"/>
      <c r="BB124" s="37" t="n"/>
      <c r="BC124" s="37" t="n"/>
      <c r="BD124" s="37" t="n"/>
    </row>
    <row customFormat="true" ht="15" outlineLevel="0" r="125" s="49">
      <c r="A125" s="41" t="s">
        <v>123</v>
      </c>
      <c r="B125" s="18" t="n"/>
      <c r="C125" s="18" t="n"/>
      <c r="D125" s="18" t="n"/>
      <c r="E125" s="39" t="n"/>
      <c r="F125" s="18" t="n"/>
      <c r="G125" s="36" t="n"/>
      <c r="H125" s="41" t="n"/>
      <c r="I125" s="18" t="n"/>
      <c r="J125" s="18" t="n"/>
      <c r="K125" s="18" t="n"/>
      <c r="L125" s="18" t="n"/>
      <c r="M125" s="18" t="n"/>
      <c r="N125" s="18" t="n"/>
      <c r="O125" s="18" t="n"/>
      <c r="P125" s="18" t="n"/>
      <c r="Q125" s="18" t="n"/>
      <c r="R125" s="18" t="n"/>
      <c r="S125" s="18" t="n"/>
      <c r="T125" s="18" t="n"/>
      <c r="U125" s="18" t="n"/>
      <c r="V125" s="36" t="n"/>
      <c r="W125" s="18" t="n"/>
      <c r="X125" s="36" t="n"/>
      <c r="Y125" s="18" t="n"/>
      <c r="Z125" s="18" t="n"/>
      <c r="AA125" s="41" t="n"/>
      <c r="AB125" s="41" t="n"/>
      <c r="AC125" s="18" t="n"/>
      <c r="AD125" s="18" t="n"/>
      <c r="AE125" s="37" t="n"/>
      <c r="AF125" s="37" t="n"/>
      <c r="AG125" s="37" t="n"/>
      <c r="AH125" s="37" t="n"/>
      <c r="AI125" s="37" t="n"/>
      <c r="AJ125" s="37" t="n"/>
      <c r="AK125" s="37" t="n"/>
      <c r="AL125" s="37" t="n"/>
      <c r="AM125" s="37" t="n"/>
      <c r="AN125" s="37" t="n"/>
      <c r="AO125" s="37" t="n"/>
      <c r="AP125" s="37" t="n"/>
      <c r="AQ125" s="37" t="n"/>
      <c r="AR125" s="37" t="n"/>
      <c r="AS125" s="37" t="n"/>
      <c r="AT125" s="37" t="n"/>
      <c r="AU125" s="37" t="n"/>
      <c r="AV125" s="37" t="n"/>
      <c r="AW125" s="37" t="n"/>
      <c r="AX125" s="37" t="n"/>
      <c r="AY125" s="37" t="n"/>
      <c r="AZ125" s="37" t="n"/>
      <c r="BA125" s="37" t="n"/>
      <c r="BB125" s="37" t="n"/>
      <c r="BC125" s="37" t="n"/>
      <c r="BD125" s="37" t="n"/>
    </row>
    <row customFormat="true" ht="15" outlineLevel="0" r="126" s="45">
      <c r="A126" s="38" t="s">
        <v>47</v>
      </c>
      <c r="B126" s="18" t="n">
        <v>29.76</v>
      </c>
      <c r="C126" s="18" t="n">
        <v>40</v>
      </c>
      <c r="D126" s="18" t="n">
        <v>53</v>
      </c>
      <c r="E126" s="39" t="n">
        <f aca="false" ca="false" dt2D="false" dtr="false" t="normal">D126/B126</f>
        <v>1.7809139784946235</v>
      </c>
      <c r="F126" s="18" t="n">
        <v>3</v>
      </c>
      <c r="G126" s="36" t="n">
        <f aca="false" ca="false" dt2D="false" dtr="false" t="normal">F126/C126*100</f>
        <v>7.5</v>
      </c>
      <c r="H126" s="41" t="s">
        <v>34</v>
      </c>
      <c r="I126" s="18" t="n"/>
      <c r="J126" s="18" t="s">
        <v>34</v>
      </c>
      <c r="K126" s="18" t="s">
        <v>34</v>
      </c>
      <c r="L126" s="18" t="n">
        <v>2</v>
      </c>
      <c r="M126" s="18" t="n">
        <v>1</v>
      </c>
      <c r="N126" s="18" t="n">
        <v>3</v>
      </c>
      <c r="O126" s="18" t="n"/>
      <c r="P126" s="18" t="s">
        <v>34</v>
      </c>
      <c r="Q126" s="18" t="s">
        <v>34</v>
      </c>
      <c r="R126" s="18" t="n">
        <v>2</v>
      </c>
      <c r="S126" s="18" t="n">
        <v>1</v>
      </c>
      <c r="T126" s="36" t="n">
        <v>100</v>
      </c>
      <c r="U126" s="18" t="n">
        <v>4</v>
      </c>
      <c r="V126" s="36" t="n">
        <v>8</v>
      </c>
      <c r="W126" s="18" t="n">
        <v>4</v>
      </c>
      <c r="X126" s="36" t="n">
        <v>7.6</v>
      </c>
      <c r="Y126" s="18" t="s">
        <v>34</v>
      </c>
      <c r="Z126" s="18" t="n"/>
      <c r="AA126" s="18" t="s">
        <v>34</v>
      </c>
      <c r="AB126" s="18" t="s">
        <v>34</v>
      </c>
      <c r="AC126" s="18" t="n">
        <v>2</v>
      </c>
      <c r="AD126" s="18" t="n">
        <v>2</v>
      </c>
      <c r="AE126" s="47" t="n"/>
      <c r="AF126" s="47" t="n"/>
      <c r="AG126" s="47" t="n"/>
      <c r="AH126" s="47" t="n"/>
      <c r="AI126" s="47" t="n"/>
      <c r="AJ126" s="47" t="n"/>
      <c r="AK126" s="47" t="n"/>
      <c r="AL126" s="47" t="n"/>
      <c r="AM126" s="47" t="n"/>
      <c r="AN126" s="47" t="n"/>
      <c r="AO126" s="47" t="n"/>
      <c r="AP126" s="47" t="n"/>
      <c r="AQ126" s="47" t="n"/>
      <c r="AR126" s="47" t="n"/>
      <c r="AS126" s="47" t="n"/>
      <c r="AT126" s="47" t="n"/>
      <c r="AU126" s="47" t="n"/>
      <c r="AV126" s="47" t="n"/>
      <c r="AW126" s="47" t="n"/>
      <c r="AX126" s="47" t="n"/>
      <c r="AY126" s="47" t="n"/>
      <c r="AZ126" s="47" t="n"/>
      <c r="BA126" s="47" t="n"/>
      <c r="BB126" s="47" t="n"/>
      <c r="BC126" s="47" t="n"/>
      <c r="BD126" s="47" t="n"/>
    </row>
    <row customFormat="true" ht="15" outlineLevel="0" r="127" s="34">
      <c r="A127" s="46" t="s">
        <v>124</v>
      </c>
      <c r="B127" s="18" t="n">
        <v>39.43</v>
      </c>
      <c r="C127" s="18" t="n">
        <v>41</v>
      </c>
      <c r="D127" s="18" t="n">
        <v>53</v>
      </c>
      <c r="E127" s="39" t="n">
        <f aca="false" ca="false" dt2D="false" dtr="false" t="normal">D127/B127</f>
        <v>1.3441541973116917</v>
      </c>
      <c r="F127" s="18" t="n">
        <v>3</v>
      </c>
      <c r="G127" s="36" t="n">
        <f aca="false" ca="false" dt2D="false" dtr="false" t="normal">F127/C127*100</f>
        <v>7.317073170731707</v>
      </c>
      <c r="H127" s="41" t="s">
        <v>34</v>
      </c>
      <c r="I127" s="18" t="n"/>
      <c r="J127" s="18" t="s">
        <v>34</v>
      </c>
      <c r="K127" s="18" t="s">
        <v>34</v>
      </c>
      <c r="L127" s="18" t="n">
        <v>2</v>
      </c>
      <c r="M127" s="18" t="n">
        <v>1</v>
      </c>
      <c r="N127" s="18" t="n">
        <v>3</v>
      </c>
      <c r="O127" s="18" t="n"/>
      <c r="P127" s="18" t="s">
        <v>34</v>
      </c>
      <c r="Q127" s="18" t="s">
        <v>34</v>
      </c>
      <c r="R127" s="18" t="n">
        <v>2</v>
      </c>
      <c r="S127" s="18" t="n">
        <v>1</v>
      </c>
      <c r="T127" s="36" t="n">
        <v>100</v>
      </c>
      <c r="U127" s="18" t="n">
        <v>4</v>
      </c>
      <c r="V127" s="36" t="n">
        <v>8</v>
      </c>
      <c r="W127" s="18" t="n">
        <v>4</v>
      </c>
      <c r="X127" s="36" t="n">
        <v>7.7</v>
      </c>
      <c r="Y127" s="18" t="s">
        <v>34</v>
      </c>
      <c r="Z127" s="18" t="n"/>
      <c r="AA127" s="18" t="s">
        <v>34</v>
      </c>
      <c r="AB127" s="18" t="s">
        <v>34</v>
      </c>
      <c r="AC127" s="18" t="n">
        <v>2</v>
      </c>
      <c r="AD127" s="18" t="n">
        <v>2</v>
      </c>
      <c r="AE127" s="37" t="n"/>
      <c r="AF127" s="37" t="n"/>
      <c r="AG127" s="37" t="n"/>
      <c r="AH127" s="37" t="n"/>
      <c r="AI127" s="37" t="n"/>
      <c r="AJ127" s="37" t="n"/>
      <c r="AK127" s="37" t="n"/>
      <c r="AL127" s="37" t="n"/>
      <c r="AM127" s="37" t="n"/>
      <c r="AN127" s="37" t="n"/>
      <c r="AO127" s="37" t="n"/>
      <c r="AP127" s="37" t="n"/>
      <c r="AQ127" s="37" t="n"/>
      <c r="AR127" s="37" t="n"/>
      <c r="AS127" s="37" t="n"/>
      <c r="AT127" s="37" t="n"/>
      <c r="AU127" s="37" t="n"/>
      <c r="AV127" s="37" t="n"/>
      <c r="AW127" s="37" t="n"/>
      <c r="AX127" s="37" t="n"/>
      <c r="AY127" s="37" t="n"/>
      <c r="AZ127" s="37" t="n"/>
      <c r="BA127" s="37" t="n"/>
      <c r="BB127" s="37" t="n"/>
      <c r="BC127" s="37" t="n"/>
      <c r="BD127" s="37" t="n"/>
    </row>
    <row customFormat="true" ht="15" outlineLevel="0" r="128" s="34">
      <c r="A128" s="46" t="s">
        <v>125</v>
      </c>
      <c r="B128" s="18" t="n">
        <v>40.79</v>
      </c>
      <c r="C128" s="18" t="n">
        <v>163</v>
      </c>
      <c r="D128" s="18" t="n">
        <v>158</v>
      </c>
      <c r="E128" s="39" t="n">
        <f aca="false" ca="false" dt2D="false" dtr="false" t="normal">D128/B128</f>
        <v>3.8734984064721747</v>
      </c>
      <c r="F128" s="18" t="n">
        <v>18</v>
      </c>
      <c r="G128" s="36" t="n">
        <v>11.1</v>
      </c>
      <c r="H128" s="41" t="s">
        <v>34</v>
      </c>
      <c r="I128" s="18" t="n">
        <v>1</v>
      </c>
      <c r="J128" s="18" t="s">
        <v>34</v>
      </c>
      <c r="K128" s="18" t="s">
        <v>34</v>
      </c>
      <c r="L128" s="18" t="n">
        <v>9</v>
      </c>
      <c r="M128" s="18" t="n">
        <v>8</v>
      </c>
      <c r="N128" s="18" t="n">
        <v>16</v>
      </c>
      <c r="O128" s="18" t="s">
        <v>34</v>
      </c>
      <c r="P128" s="18" t="s">
        <v>34</v>
      </c>
      <c r="Q128" s="18" t="s">
        <v>34</v>
      </c>
      <c r="R128" s="18" t="n">
        <v>8</v>
      </c>
      <c r="S128" s="18" t="n">
        <v>8</v>
      </c>
      <c r="T128" s="36" t="n">
        <v>89</v>
      </c>
      <c r="U128" s="18" t="n">
        <v>18</v>
      </c>
      <c r="V128" s="36" t="n">
        <v>12</v>
      </c>
      <c r="W128" s="18" t="n">
        <v>18</v>
      </c>
      <c r="X128" s="36" t="n">
        <v>11.4</v>
      </c>
      <c r="Y128" s="18" t="s">
        <v>34</v>
      </c>
      <c r="Z128" s="18" t="n">
        <v>1</v>
      </c>
      <c r="AA128" s="18" t="s">
        <v>34</v>
      </c>
      <c r="AB128" s="18" t="s">
        <v>34</v>
      </c>
      <c r="AC128" s="18" t="n">
        <v>9</v>
      </c>
      <c r="AD128" s="18" t="n">
        <v>8</v>
      </c>
      <c r="AE128" s="37" t="n"/>
      <c r="AF128" s="37" t="n"/>
      <c r="AG128" s="37" t="n"/>
      <c r="AH128" s="37" t="n"/>
      <c r="AI128" s="37" t="n"/>
      <c r="AJ128" s="37" t="n"/>
      <c r="AK128" s="37" t="n"/>
      <c r="AL128" s="37" t="n"/>
      <c r="AM128" s="37" t="n"/>
      <c r="AN128" s="37" t="n"/>
      <c r="AO128" s="37" t="n"/>
      <c r="AP128" s="37" t="n"/>
      <c r="AQ128" s="37" t="n"/>
      <c r="AR128" s="37" t="n"/>
      <c r="AS128" s="37" t="n"/>
      <c r="AT128" s="37" t="n"/>
      <c r="AU128" s="37" t="n"/>
      <c r="AV128" s="37" t="n"/>
      <c r="AW128" s="37" t="n"/>
      <c r="AX128" s="37" t="n"/>
      <c r="AY128" s="37" t="n"/>
      <c r="AZ128" s="37" t="n"/>
      <c r="BA128" s="37" t="n"/>
      <c r="BB128" s="37" t="n"/>
      <c r="BC128" s="37" t="n"/>
      <c r="BD128" s="37" t="n"/>
    </row>
    <row customFormat="true" ht="15" outlineLevel="0" r="129" s="34">
      <c r="A129" s="38" t="s">
        <v>126</v>
      </c>
      <c r="B129" s="18" t="n">
        <v>29.93</v>
      </c>
      <c r="C129" s="18" t="n">
        <v>13</v>
      </c>
      <c r="D129" s="18" t="n">
        <v>13</v>
      </c>
      <c r="E129" s="39" t="n">
        <f aca="false" ca="false" dt2D="false" dtr="false" t="normal">D129/B129</f>
        <v>0.43434680922151686</v>
      </c>
      <c r="F129" s="41" t="s">
        <v>34</v>
      </c>
      <c r="G129" s="41" t="s">
        <v>34</v>
      </c>
      <c r="H129" s="41" t="s">
        <v>34</v>
      </c>
      <c r="I129" s="41" t="s">
        <v>34</v>
      </c>
      <c r="J129" s="41" t="s">
        <v>34</v>
      </c>
      <c r="K129" s="41" t="s">
        <v>34</v>
      </c>
      <c r="L129" s="41" t="s">
        <v>34</v>
      </c>
      <c r="M129" s="41" t="s">
        <v>34</v>
      </c>
      <c r="N129" s="41" t="s">
        <v>34</v>
      </c>
      <c r="O129" s="41" t="s">
        <v>34</v>
      </c>
      <c r="P129" s="41" t="s">
        <v>34</v>
      </c>
      <c r="Q129" s="41" t="s">
        <v>34</v>
      </c>
      <c r="R129" s="41" t="s">
        <v>34</v>
      </c>
      <c r="S129" s="41" t="s">
        <v>34</v>
      </c>
      <c r="T129" s="41" t="s">
        <v>34</v>
      </c>
      <c r="U129" s="41" t="s">
        <v>34</v>
      </c>
      <c r="V129" s="52" t="s">
        <v>34</v>
      </c>
      <c r="W129" s="41" t="s">
        <v>34</v>
      </c>
      <c r="X129" s="41" t="s">
        <v>34</v>
      </c>
      <c r="Y129" s="41" t="s">
        <v>34</v>
      </c>
      <c r="Z129" s="41" t="s">
        <v>34</v>
      </c>
      <c r="AA129" s="41" t="s">
        <v>34</v>
      </c>
      <c r="AB129" s="41" t="s">
        <v>34</v>
      </c>
      <c r="AC129" s="41" t="s">
        <v>34</v>
      </c>
      <c r="AD129" s="41" t="s">
        <v>34</v>
      </c>
      <c r="AE129" s="37" t="n"/>
      <c r="AF129" s="37" t="n"/>
      <c r="AG129" s="37" t="n"/>
      <c r="AH129" s="37" t="n"/>
      <c r="AI129" s="37" t="n"/>
      <c r="AJ129" s="37" t="n"/>
      <c r="AK129" s="37" t="n"/>
      <c r="AL129" s="37" t="n"/>
      <c r="AM129" s="37" t="n"/>
      <c r="AN129" s="37" t="n"/>
      <c r="AO129" s="37" t="n"/>
      <c r="AP129" s="37" t="n"/>
      <c r="AQ129" s="37" t="n"/>
      <c r="AR129" s="37" t="n"/>
      <c r="AS129" s="37" t="n"/>
      <c r="AT129" s="37" t="n"/>
      <c r="AU129" s="37" t="n"/>
      <c r="AV129" s="37" t="n"/>
      <c r="AW129" s="37" t="n"/>
      <c r="AX129" s="37" t="n"/>
      <c r="AY129" s="37" t="n"/>
      <c r="AZ129" s="37" t="n"/>
      <c r="BA129" s="37" t="n"/>
      <c r="BB129" s="37" t="n"/>
      <c r="BC129" s="37" t="n"/>
      <c r="BD129" s="37" t="n"/>
    </row>
    <row customFormat="true" ht="15" outlineLevel="0" r="130" s="34">
      <c r="A130" s="38" t="s">
        <v>127</v>
      </c>
      <c r="B130" s="18" t="n">
        <v>57.32</v>
      </c>
      <c r="C130" s="18" t="n">
        <v>8</v>
      </c>
      <c r="D130" s="18" t="n">
        <v>8</v>
      </c>
      <c r="E130" s="39" t="n">
        <f aca="false" ca="false" dt2D="false" dtr="false" t="normal">D130/B130</f>
        <v>0.13956734124214934</v>
      </c>
      <c r="F130" s="41" t="s">
        <v>34</v>
      </c>
      <c r="G130" s="41" t="s">
        <v>34</v>
      </c>
      <c r="H130" s="41" t="s">
        <v>34</v>
      </c>
      <c r="I130" s="41" t="s">
        <v>34</v>
      </c>
      <c r="J130" s="41" t="s">
        <v>34</v>
      </c>
      <c r="K130" s="41" t="s">
        <v>34</v>
      </c>
      <c r="L130" s="41" t="s">
        <v>34</v>
      </c>
      <c r="M130" s="41" t="s">
        <v>34</v>
      </c>
      <c r="N130" s="41" t="s">
        <v>34</v>
      </c>
      <c r="O130" s="41" t="s">
        <v>34</v>
      </c>
      <c r="P130" s="41" t="s">
        <v>34</v>
      </c>
      <c r="Q130" s="41" t="s">
        <v>34</v>
      </c>
      <c r="R130" s="41" t="s">
        <v>34</v>
      </c>
      <c r="S130" s="41" t="s">
        <v>34</v>
      </c>
      <c r="T130" s="41" t="s">
        <v>34</v>
      </c>
      <c r="U130" s="41" t="s">
        <v>34</v>
      </c>
      <c r="V130" s="52" t="s">
        <v>34</v>
      </c>
      <c r="W130" s="41" t="s">
        <v>34</v>
      </c>
      <c r="X130" s="41" t="s">
        <v>34</v>
      </c>
      <c r="Y130" s="41" t="s">
        <v>34</v>
      </c>
      <c r="Z130" s="41" t="s">
        <v>34</v>
      </c>
      <c r="AA130" s="41" t="s">
        <v>34</v>
      </c>
      <c r="AB130" s="41" t="s">
        <v>34</v>
      </c>
      <c r="AC130" s="41" t="s">
        <v>34</v>
      </c>
      <c r="AD130" s="41" t="s">
        <v>34</v>
      </c>
      <c r="AE130" s="37" t="n"/>
      <c r="AF130" s="37" t="n"/>
      <c r="AG130" s="37" t="n"/>
      <c r="AH130" s="37" t="n"/>
      <c r="AI130" s="37" t="n"/>
      <c r="AJ130" s="37" t="n"/>
      <c r="AK130" s="37" t="n"/>
      <c r="AL130" s="37" t="n"/>
      <c r="AM130" s="37" t="n"/>
      <c r="AN130" s="37" t="n"/>
      <c r="AO130" s="37" t="n"/>
      <c r="AP130" s="37" t="n"/>
      <c r="AQ130" s="37" t="n"/>
      <c r="AR130" s="37" t="n"/>
      <c r="AS130" s="37" t="n"/>
      <c r="AT130" s="37" t="n"/>
      <c r="AU130" s="37" t="n"/>
      <c r="AV130" s="37" t="n"/>
      <c r="AW130" s="37" t="n"/>
      <c r="AX130" s="37" t="n"/>
      <c r="AY130" s="37" t="n"/>
      <c r="AZ130" s="37" t="n"/>
      <c r="BA130" s="37" t="n"/>
      <c r="BB130" s="37" t="n"/>
      <c r="BC130" s="37" t="n"/>
      <c r="BD130" s="37" t="n"/>
    </row>
    <row customFormat="true" ht="15" outlineLevel="0" r="131" s="34">
      <c r="A131" s="40" t="s">
        <v>37</v>
      </c>
      <c r="B131" s="41" t="n">
        <f aca="false" ca="false" dt2D="false" dtr="false" t="normal">SUM(B126:B130)</f>
        <v>197.23</v>
      </c>
      <c r="C131" s="41" t="n">
        <f aca="false" ca="false" dt2D="false" dtr="false" t="normal">SUM(C126:C130)</f>
        <v>265</v>
      </c>
      <c r="D131" s="41" t="n">
        <f aca="false" ca="false" dt2D="false" dtr="false" t="normal">SUM(D126:D130)</f>
        <v>285</v>
      </c>
      <c r="E131" s="42" t="n">
        <f aca="false" ca="false" dt2D="false" dtr="false" t="normal">D131/B131</f>
        <v>1.4450134360898443</v>
      </c>
      <c r="F131" s="41" t="n">
        <f aca="false" ca="false" dt2D="false" dtr="false" t="normal">SUM(F126:F130)</f>
        <v>24</v>
      </c>
      <c r="G131" s="36" t="n"/>
      <c r="H131" s="41" t="s">
        <v>34</v>
      </c>
      <c r="I131" s="41" t="n">
        <f aca="false" ca="false" dt2D="false" dtr="false" t="normal">SUM(I126:I130)</f>
        <v>1</v>
      </c>
      <c r="J131" s="18" t="s">
        <v>34</v>
      </c>
      <c r="K131" s="18" t="s">
        <v>34</v>
      </c>
      <c r="L131" s="41" t="n">
        <f aca="false" ca="false" dt2D="false" dtr="false" t="normal">SUM(L126:L130)</f>
        <v>13</v>
      </c>
      <c r="M131" s="41" t="n">
        <f aca="false" ca="false" dt2D="false" dtr="false" t="normal">SUM(M126:M130)</f>
        <v>10</v>
      </c>
      <c r="N131" s="41" t="n">
        <f aca="false" ca="false" dt2D="false" dtr="false" t="normal">SUM(N126:N130)</f>
        <v>22</v>
      </c>
      <c r="O131" s="41" t="n">
        <f aca="false" ca="false" dt2D="false" dtr="false" t="normal">SUM(O126:O130)</f>
        <v>0</v>
      </c>
      <c r="P131" s="18" t="s">
        <v>34</v>
      </c>
      <c r="Q131" s="18" t="s">
        <v>34</v>
      </c>
      <c r="R131" s="41" t="n">
        <f aca="false" ca="false" dt2D="false" dtr="false" t="normal">SUM(R126:R130)</f>
        <v>12</v>
      </c>
      <c r="S131" s="41" t="n">
        <f aca="false" ca="false" dt2D="false" dtr="false" t="normal">SUM(S126:S130)</f>
        <v>10</v>
      </c>
      <c r="T131" s="52" t="n"/>
      <c r="U131" s="41" t="n">
        <f aca="false" ca="false" dt2D="false" dtr="false" t="normal">SUM(U126:U130)</f>
        <v>26</v>
      </c>
      <c r="V131" s="36" t="n"/>
      <c r="W131" s="41" t="n">
        <f aca="false" ca="false" dt2D="false" dtr="false" t="normal">SUM(W126:W130)</f>
        <v>26</v>
      </c>
      <c r="X131" s="36" t="n"/>
      <c r="Y131" s="18" t="s">
        <v>34</v>
      </c>
      <c r="Z131" s="41" t="n">
        <f aca="false" ca="false" dt2D="false" dtr="false" t="normal">SUM(Z126:Z130)</f>
        <v>1</v>
      </c>
      <c r="AA131" s="18" t="s">
        <v>34</v>
      </c>
      <c r="AB131" s="18" t="s">
        <v>34</v>
      </c>
      <c r="AC131" s="41" t="n">
        <f aca="false" ca="false" dt2D="false" dtr="false" t="normal">SUM(AC126:AC130)</f>
        <v>13</v>
      </c>
      <c r="AD131" s="41" t="n">
        <f aca="false" ca="false" dt2D="false" dtr="false" t="normal">SUM(AD126:AD130)</f>
        <v>12</v>
      </c>
      <c r="AE131" s="37" t="n"/>
      <c r="AF131" s="37" t="n"/>
      <c r="AG131" s="37" t="n"/>
      <c r="AH131" s="37" t="n"/>
      <c r="AI131" s="37" t="n"/>
      <c r="AJ131" s="37" t="n"/>
      <c r="AK131" s="37" t="n"/>
      <c r="AL131" s="37" t="n"/>
      <c r="AM131" s="37" t="n"/>
      <c r="AN131" s="37" t="n"/>
      <c r="AO131" s="37" t="n"/>
      <c r="AP131" s="37" t="n"/>
      <c r="AQ131" s="37" t="n"/>
      <c r="AR131" s="37" t="n"/>
      <c r="AS131" s="37" t="n"/>
      <c r="AT131" s="37" t="n"/>
      <c r="AU131" s="37" t="n"/>
      <c r="AV131" s="37" t="n"/>
      <c r="AW131" s="37" t="n"/>
      <c r="AX131" s="37" t="n"/>
      <c r="AY131" s="37" t="n"/>
      <c r="AZ131" s="37" t="n"/>
      <c r="BA131" s="37" t="n"/>
      <c r="BB131" s="37" t="n"/>
      <c r="BC131" s="37" t="n"/>
      <c r="BD131" s="37" t="n"/>
    </row>
    <row customFormat="true" ht="15" outlineLevel="0" r="132" s="49">
      <c r="A132" s="44" t="s">
        <v>128</v>
      </c>
      <c r="B132" s="18" t="n"/>
      <c r="C132" s="18" t="n"/>
      <c r="D132" s="18" t="n"/>
      <c r="E132" s="39" t="n"/>
      <c r="F132" s="18" t="n"/>
      <c r="G132" s="36" t="n"/>
      <c r="H132" s="41" t="n"/>
      <c r="I132" s="18" t="n"/>
      <c r="J132" s="18" t="n"/>
      <c r="K132" s="18" t="n"/>
      <c r="L132" s="18" t="n"/>
      <c r="M132" s="18" t="n"/>
      <c r="N132" s="18" t="n"/>
      <c r="O132" s="18" t="n"/>
      <c r="P132" s="18" t="n"/>
      <c r="Q132" s="18" t="n"/>
      <c r="R132" s="18" t="n"/>
      <c r="S132" s="18" t="n"/>
      <c r="T132" s="18" t="n"/>
      <c r="U132" s="18" t="n"/>
      <c r="V132" s="36" t="n"/>
      <c r="W132" s="18" t="n"/>
      <c r="X132" s="36" t="n"/>
      <c r="Y132" s="18" t="n"/>
      <c r="Z132" s="18" t="n"/>
      <c r="AA132" s="18" t="n"/>
      <c r="AB132" s="18" t="n"/>
      <c r="AC132" s="18" t="n"/>
      <c r="AD132" s="18" t="n"/>
      <c r="AE132" s="37" t="n"/>
      <c r="AF132" s="37" t="n"/>
      <c r="AG132" s="37" t="n"/>
      <c r="AH132" s="37" t="n"/>
      <c r="AI132" s="37" t="n"/>
      <c r="AJ132" s="37" t="n"/>
      <c r="AK132" s="37" t="n"/>
      <c r="AL132" s="37" t="n"/>
      <c r="AM132" s="37" t="n"/>
      <c r="AN132" s="37" t="n"/>
      <c r="AO132" s="37" t="n"/>
      <c r="AP132" s="37" t="n"/>
      <c r="AQ132" s="37" t="n"/>
      <c r="AR132" s="37" t="n"/>
      <c r="AS132" s="37" t="n"/>
      <c r="AT132" s="37" t="n"/>
      <c r="AU132" s="37" t="n"/>
      <c r="AV132" s="37" t="n"/>
      <c r="AW132" s="37" t="n"/>
      <c r="AX132" s="37" t="n"/>
      <c r="AY132" s="37" t="n"/>
      <c r="AZ132" s="37" t="n"/>
      <c r="BA132" s="37" t="n"/>
      <c r="BB132" s="37" t="n"/>
      <c r="BC132" s="37" t="n"/>
      <c r="BD132" s="37" t="n"/>
    </row>
    <row customFormat="true" ht="15" outlineLevel="0" r="133" s="54">
      <c r="A133" s="46" t="s">
        <v>129</v>
      </c>
      <c r="B133" s="18" t="n">
        <f aca="false" ca="false" dt2D="false" dtr="false" t="normal">34.47+10.56+24.1+34.37+15.64</f>
        <v>119.14</v>
      </c>
      <c r="C133" s="18" t="n">
        <v>8</v>
      </c>
      <c r="D133" s="18" t="n">
        <v>0</v>
      </c>
      <c r="E133" s="39" t="s">
        <v>34</v>
      </c>
      <c r="F133" s="41" t="s">
        <v>34</v>
      </c>
      <c r="G133" s="41" t="s">
        <v>34</v>
      </c>
      <c r="H133" s="41" t="s">
        <v>34</v>
      </c>
      <c r="I133" s="41" t="s">
        <v>34</v>
      </c>
      <c r="J133" s="41" t="s">
        <v>34</v>
      </c>
      <c r="K133" s="41" t="s">
        <v>34</v>
      </c>
      <c r="L133" s="41" t="s">
        <v>34</v>
      </c>
      <c r="M133" s="41" t="s">
        <v>34</v>
      </c>
      <c r="N133" s="41" t="s">
        <v>34</v>
      </c>
      <c r="O133" s="41" t="s">
        <v>34</v>
      </c>
      <c r="P133" s="41" t="s">
        <v>34</v>
      </c>
      <c r="Q133" s="41" t="s">
        <v>34</v>
      </c>
      <c r="R133" s="41" t="s">
        <v>34</v>
      </c>
      <c r="S133" s="41" t="s">
        <v>34</v>
      </c>
      <c r="T133" s="41" t="s">
        <v>34</v>
      </c>
      <c r="U133" s="41" t="s">
        <v>34</v>
      </c>
      <c r="V133" s="52" t="s">
        <v>34</v>
      </c>
      <c r="W133" s="41" t="s">
        <v>34</v>
      </c>
      <c r="X133" s="41" t="s">
        <v>34</v>
      </c>
      <c r="Y133" s="41" t="s">
        <v>34</v>
      </c>
      <c r="Z133" s="41" t="s">
        <v>34</v>
      </c>
      <c r="AA133" s="41" t="s">
        <v>34</v>
      </c>
      <c r="AB133" s="41" t="s">
        <v>34</v>
      </c>
      <c r="AC133" s="41" t="s">
        <v>34</v>
      </c>
      <c r="AD133" s="41" t="s">
        <v>34</v>
      </c>
      <c r="AE133" s="37" t="n"/>
      <c r="AF133" s="37" t="n"/>
      <c r="AG133" s="37" t="n"/>
      <c r="AH133" s="37" t="n"/>
      <c r="AI133" s="37" t="n"/>
      <c r="AJ133" s="37" t="n"/>
      <c r="AK133" s="37" t="n"/>
      <c r="AL133" s="37" t="n"/>
      <c r="AM133" s="37" t="n"/>
      <c r="AN133" s="37" t="n"/>
      <c r="AO133" s="37" t="n"/>
      <c r="AP133" s="37" t="n"/>
      <c r="AQ133" s="37" t="n"/>
      <c r="AR133" s="37" t="n"/>
      <c r="AS133" s="37" t="n"/>
      <c r="AT133" s="37" t="n"/>
      <c r="AU133" s="37" t="n"/>
      <c r="AV133" s="37" t="n"/>
      <c r="AW133" s="37" t="n"/>
      <c r="AX133" s="37" t="n"/>
      <c r="AY133" s="37" t="n"/>
      <c r="AZ133" s="37" t="n"/>
      <c r="BA133" s="37" t="n"/>
      <c r="BB133" s="37" t="n"/>
      <c r="BC133" s="37" t="n"/>
      <c r="BD133" s="37" t="n"/>
    </row>
    <row customFormat="true" ht="15" outlineLevel="0" r="134" s="54">
      <c r="A134" s="46" t="s">
        <v>130</v>
      </c>
      <c r="B134" s="18" t="n">
        <v>32.43</v>
      </c>
      <c r="C134" s="18" t="n">
        <v>10</v>
      </c>
      <c r="D134" s="18" t="n">
        <v>10</v>
      </c>
      <c r="E134" s="39" t="n">
        <f aca="false" ca="false" dt2D="false" dtr="false" t="normal">D134/B134</f>
        <v>0.3083564600678384</v>
      </c>
      <c r="F134" s="41" t="s">
        <v>34</v>
      </c>
      <c r="G134" s="41" t="s">
        <v>34</v>
      </c>
      <c r="H134" s="41" t="s">
        <v>34</v>
      </c>
      <c r="I134" s="41" t="s">
        <v>34</v>
      </c>
      <c r="J134" s="41" t="s">
        <v>34</v>
      </c>
      <c r="K134" s="41" t="s">
        <v>34</v>
      </c>
      <c r="L134" s="41" t="s">
        <v>34</v>
      </c>
      <c r="M134" s="41" t="s">
        <v>34</v>
      </c>
      <c r="N134" s="41" t="s">
        <v>34</v>
      </c>
      <c r="O134" s="41" t="s">
        <v>34</v>
      </c>
      <c r="P134" s="41" t="s">
        <v>34</v>
      </c>
      <c r="Q134" s="41" t="s">
        <v>34</v>
      </c>
      <c r="R134" s="41" t="s">
        <v>34</v>
      </c>
      <c r="S134" s="41" t="s">
        <v>34</v>
      </c>
      <c r="T134" s="41" t="s">
        <v>34</v>
      </c>
      <c r="U134" s="41" t="s">
        <v>34</v>
      </c>
      <c r="V134" s="52" t="s">
        <v>34</v>
      </c>
      <c r="W134" s="41" t="s">
        <v>34</v>
      </c>
      <c r="X134" s="41" t="s">
        <v>34</v>
      </c>
      <c r="Y134" s="41" t="s">
        <v>34</v>
      </c>
      <c r="Z134" s="41" t="s">
        <v>34</v>
      </c>
      <c r="AA134" s="41" t="s">
        <v>34</v>
      </c>
      <c r="AB134" s="41" t="s">
        <v>34</v>
      </c>
      <c r="AC134" s="41" t="s">
        <v>34</v>
      </c>
      <c r="AD134" s="41" t="s">
        <v>34</v>
      </c>
      <c r="AE134" s="37" t="n"/>
      <c r="AF134" s="37" t="n"/>
      <c r="AG134" s="37" t="n"/>
      <c r="AH134" s="37" t="n"/>
      <c r="AI134" s="37" t="n"/>
      <c r="AJ134" s="37" t="n"/>
      <c r="AK134" s="37" t="n"/>
      <c r="AL134" s="37" t="n"/>
      <c r="AM134" s="37" t="n"/>
      <c r="AN134" s="37" t="n"/>
      <c r="AO134" s="37" t="n"/>
      <c r="AP134" s="37" t="n"/>
      <c r="AQ134" s="37" t="n"/>
      <c r="AR134" s="37" t="n"/>
      <c r="AS134" s="37" t="n"/>
      <c r="AT134" s="37" t="n"/>
      <c r="AU134" s="37" t="n"/>
      <c r="AV134" s="37" t="n"/>
      <c r="AW134" s="37" t="n"/>
      <c r="AX134" s="37" t="n"/>
      <c r="AY134" s="37" t="n"/>
      <c r="AZ134" s="37" t="n"/>
      <c r="BA134" s="37" t="n"/>
      <c r="BB134" s="37" t="n"/>
      <c r="BC134" s="37" t="n"/>
      <c r="BD134" s="37" t="n"/>
    </row>
    <row customFormat="true" ht="15" outlineLevel="0" r="135" s="54">
      <c r="A135" s="38" t="s">
        <v>131</v>
      </c>
      <c r="B135" s="18" t="n">
        <v>40.83</v>
      </c>
      <c r="C135" s="18" t="n">
        <v>10</v>
      </c>
      <c r="D135" s="18" t="n">
        <v>10</v>
      </c>
      <c r="E135" s="39" t="n">
        <f aca="false" ca="false" dt2D="false" dtr="false" t="normal">D135/B135</f>
        <v>0.24491795248591722</v>
      </c>
      <c r="F135" s="41" t="s">
        <v>34</v>
      </c>
      <c r="G135" s="41" t="s">
        <v>34</v>
      </c>
      <c r="H135" s="41" t="s">
        <v>34</v>
      </c>
      <c r="I135" s="41" t="s">
        <v>34</v>
      </c>
      <c r="J135" s="41" t="s">
        <v>34</v>
      </c>
      <c r="K135" s="41" t="s">
        <v>34</v>
      </c>
      <c r="L135" s="41" t="s">
        <v>34</v>
      </c>
      <c r="M135" s="41" t="s">
        <v>34</v>
      </c>
      <c r="N135" s="41" t="s">
        <v>34</v>
      </c>
      <c r="O135" s="41" t="s">
        <v>34</v>
      </c>
      <c r="P135" s="41" t="s">
        <v>34</v>
      </c>
      <c r="Q135" s="41" t="s">
        <v>34</v>
      </c>
      <c r="R135" s="41" t="s">
        <v>34</v>
      </c>
      <c r="S135" s="41" t="s">
        <v>34</v>
      </c>
      <c r="T135" s="41" t="s">
        <v>34</v>
      </c>
      <c r="U135" s="41" t="s">
        <v>34</v>
      </c>
      <c r="V135" s="52" t="s">
        <v>34</v>
      </c>
      <c r="W135" s="41" t="s">
        <v>34</v>
      </c>
      <c r="X135" s="41" t="s">
        <v>34</v>
      </c>
      <c r="Y135" s="41" t="s">
        <v>34</v>
      </c>
      <c r="Z135" s="41" t="s">
        <v>34</v>
      </c>
      <c r="AA135" s="41" t="s">
        <v>34</v>
      </c>
      <c r="AB135" s="41" t="s">
        <v>34</v>
      </c>
      <c r="AC135" s="41" t="s">
        <v>34</v>
      </c>
      <c r="AD135" s="41" t="s">
        <v>34</v>
      </c>
      <c r="AE135" s="37" t="n"/>
      <c r="AF135" s="37" t="n"/>
      <c r="AG135" s="37" t="n"/>
      <c r="AH135" s="37" t="n"/>
      <c r="AI135" s="37" t="n"/>
      <c r="AJ135" s="37" t="n"/>
      <c r="AK135" s="37" t="n"/>
      <c r="AL135" s="37" t="n"/>
      <c r="AM135" s="37" t="n"/>
      <c r="AN135" s="37" t="n"/>
      <c r="AO135" s="37" t="n"/>
      <c r="AP135" s="37" t="n"/>
      <c r="AQ135" s="37" t="n"/>
      <c r="AR135" s="37" t="n"/>
      <c r="AS135" s="37" t="n"/>
      <c r="AT135" s="37" t="n"/>
      <c r="AU135" s="37" t="n"/>
      <c r="AV135" s="37" t="n"/>
      <c r="AW135" s="37" t="n"/>
      <c r="AX135" s="37" t="n"/>
      <c r="AY135" s="37" t="n"/>
      <c r="AZ135" s="37" t="n"/>
      <c r="BA135" s="37" t="n"/>
      <c r="BB135" s="37" t="n"/>
      <c r="BC135" s="37" t="n"/>
      <c r="BD135" s="37" t="n"/>
    </row>
    <row customFormat="true" ht="15" outlineLevel="0" r="136" s="49">
      <c r="A136" s="40" t="s">
        <v>132</v>
      </c>
      <c r="B136" s="41" t="n">
        <f aca="false" ca="false" dt2D="false" dtr="false" t="normal">SUM(B133:B135)</f>
        <v>192.39999999999998</v>
      </c>
      <c r="C136" s="41" t="n">
        <f aca="false" ca="false" dt2D="false" dtr="false" t="normal">SUM(C133:C135)</f>
        <v>28</v>
      </c>
      <c r="D136" s="41" t="n">
        <f aca="false" ca="false" dt2D="false" dtr="false" t="normal">SUM(D133:D135)</f>
        <v>20</v>
      </c>
      <c r="E136" s="42" t="s">
        <v>34</v>
      </c>
      <c r="F136" s="41" t="n">
        <f aca="false" ca="false" dt2D="false" dtr="false" t="normal">SUM(F133:F135)</f>
        <v>0</v>
      </c>
      <c r="G136" s="36" t="n"/>
      <c r="H136" s="41" t="s">
        <v>34</v>
      </c>
      <c r="I136" s="41" t="n">
        <f aca="false" ca="false" dt2D="false" dtr="false" t="normal">SUM(I133:I135)</f>
        <v>0</v>
      </c>
      <c r="J136" s="18" t="s">
        <v>34</v>
      </c>
      <c r="K136" s="18" t="s">
        <v>34</v>
      </c>
      <c r="L136" s="41" t="n">
        <f aca="false" ca="false" dt2D="false" dtr="false" t="normal">SUM(L133:L135)</f>
        <v>0</v>
      </c>
      <c r="M136" s="41" t="n">
        <f aca="false" ca="false" dt2D="false" dtr="false" t="normal">SUM(M133:M135)</f>
        <v>0</v>
      </c>
      <c r="N136" s="41" t="n">
        <f aca="false" ca="false" dt2D="false" dtr="false" t="normal">SUM(N133:N135)</f>
        <v>0</v>
      </c>
      <c r="O136" s="41" t="n">
        <f aca="false" ca="false" dt2D="false" dtr="false" t="normal">SUM(O133:O135)</f>
        <v>0</v>
      </c>
      <c r="P136" s="18" t="s">
        <v>34</v>
      </c>
      <c r="Q136" s="18" t="s">
        <v>34</v>
      </c>
      <c r="R136" s="41" t="n">
        <f aca="false" ca="false" dt2D="false" dtr="false" t="normal">SUM(R133:R135)</f>
        <v>0</v>
      </c>
      <c r="S136" s="41" t="n">
        <f aca="false" ca="false" dt2D="false" dtr="false" t="normal">SUM(S133:S135)</f>
        <v>0</v>
      </c>
      <c r="T136" s="18" t="s">
        <v>34</v>
      </c>
      <c r="U136" s="41" t="n">
        <f aca="false" ca="false" dt2D="false" dtr="false" t="normal">SUM(U133:U135)</f>
        <v>0</v>
      </c>
      <c r="V136" s="36" t="s">
        <v>34</v>
      </c>
      <c r="W136" s="18" t="n">
        <f aca="false" ca="false" dt2D="false" dtr="false" t="normal">SUM(W133:W135)</f>
        <v>0</v>
      </c>
      <c r="X136" s="36" t="s">
        <v>34</v>
      </c>
      <c r="Y136" s="18" t="s">
        <v>34</v>
      </c>
      <c r="Z136" s="41" t="n">
        <f aca="false" ca="false" dt2D="false" dtr="false" t="normal">SUM(Z133:Z135)</f>
        <v>0</v>
      </c>
      <c r="AA136" s="18" t="s">
        <v>34</v>
      </c>
      <c r="AB136" s="18" t="s">
        <v>34</v>
      </c>
      <c r="AC136" s="41" t="n">
        <f aca="false" ca="false" dt2D="false" dtr="false" t="normal">SUM(AC133:AC135)</f>
        <v>0</v>
      </c>
      <c r="AD136" s="41" t="n">
        <f aca="false" ca="false" dt2D="false" dtr="false" t="normal">SUM(AD133:AD135)</f>
        <v>0</v>
      </c>
      <c r="AE136" s="37" t="n"/>
      <c r="AF136" s="37" t="n"/>
      <c r="AG136" s="37" t="n"/>
      <c r="AH136" s="37" t="n"/>
      <c r="AI136" s="37" t="n"/>
      <c r="AJ136" s="37" t="n"/>
      <c r="AK136" s="37" t="n"/>
      <c r="AL136" s="37" t="n"/>
      <c r="AM136" s="37" t="n"/>
      <c r="AN136" s="37" t="n"/>
      <c r="AO136" s="37" t="n"/>
      <c r="AP136" s="37" t="n"/>
      <c r="AQ136" s="37" t="n"/>
      <c r="AR136" s="37" t="n"/>
      <c r="AS136" s="37" t="n"/>
      <c r="AT136" s="37" t="n"/>
      <c r="AU136" s="37" t="n"/>
      <c r="AV136" s="37" t="n"/>
      <c r="AW136" s="37" t="n"/>
      <c r="AX136" s="37" t="n"/>
      <c r="AY136" s="37" t="n"/>
      <c r="AZ136" s="37" t="n"/>
      <c r="BA136" s="37" t="n"/>
      <c r="BB136" s="37" t="n"/>
      <c r="BC136" s="37" t="n"/>
      <c r="BD136" s="37" t="n"/>
    </row>
    <row customFormat="true" ht="15" outlineLevel="0" r="137" s="49">
      <c r="A137" s="44" t="s">
        <v>133</v>
      </c>
      <c r="B137" s="18" t="n"/>
      <c r="C137" s="18" t="n"/>
      <c r="D137" s="18" t="n"/>
      <c r="E137" s="39" t="n"/>
      <c r="F137" s="18" t="n"/>
      <c r="G137" s="36" t="n"/>
      <c r="H137" s="41" t="n"/>
      <c r="I137" s="18" t="n"/>
      <c r="J137" s="18" t="n"/>
      <c r="K137" s="18" t="n"/>
      <c r="L137" s="18" t="n"/>
      <c r="M137" s="18" t="n"/>
      <c r="N137" s="18" t="n"/>
      <c r="O137" s="18" t="n"/>
      <c r="P137" s="18" t="n"/>
      <c r="Q137" s="18" t="n"/>
      <c r="R137" s="18" t="n"/>
      <c r="S137" s="18" t="n"/>
      <c r="T137" s="41" t="n"/>
      <c r="U137" s="18" t="n"/>
      <c r="V137" s="36" t="n"/>
      <c r="W137" s="18" t="n"/>
      <c r="X137" s="36" t="n"/>
      <c r="Y137" s="18" t="n"/>
      <c r="Z137" s="18" t="n"/>
      <c r="AA137" s="18" t="n"/>
      <c r="AB137" s="18" t="n"/>
      <c r="AC137" s="18" t="n"/>
      <c r="AD137" s="18" t="n"/>
      <c r="AE137" s="37" t="n"/>
      <c r="AF137" s="37" t="n"/>
      <c r="AG137" s="37" t="n"/>
      <c r="AH137" s="37" t="n"/>
      <c r="AI137" s="37" t="n"/>
      <c r="AJ137" s="37" t="n"/>
      <c r="AK137" s="37" t="n"/>
      <c r="AL137" s="37" t="n"/>
      <c r="AM137" s="37" t="n"/>
      <c r="AN137" s="37" t="n"/>
      <c r="AO137" s="37" t="n"/>
      <c r="AP137" s="37" t="n"/>
      <c r="AQ137" s="37" t="n"/>
      <c r="AR137" s="37" t="n"/>
      <c r="AS137" s="37" t="n"/>
      <c r="AT137" s="37" t="n"/>
      <c r="AU137" s="37" t="n"/>
      <c r="AV137" s="37" t="n"/>
      <c r="AW137" s="37" t="n"/>
      <c r="AX137" s="37" t="n"/>
      <c r="AY137" s="37" t="n"/>
      <c r="AZ137" s="37" t="n"/>
      <c r="BA137" s="37" t="n"/>
      <c r="BB137" s="37" t="n"/>
      <c r="BC137" s="37" t="n"/>
      <c r="BD137" s="37" t="n"/>
    </row>
    <row customFormat="true" ht="15" outlineLevel="0" r="138" s="54">
      <c r="A138" s="38" t="s">
        <v>134</v>
      </c>
      <c r="B138" s="18" t="n">
        <v>41.07</v>
      </c>
      <c r="C138" s="18" t="n">
        <v>14</v>
      </c>
      <c r="D138" s="18" t="n">
        <v>14</v>
      </c>
      <c r="E138" s="39" t="n">
        <f aca="false" ca="false" dt2D="false" dtr="false" t="normal">D138/B138</f>
        <v>0.34088142196250304</v>
      </c>
      <c r="F138" s="41" t="s">
        <v>34</v>
      </c>
      <c r="G138" s="41" t="s">
        <v>34</v>
      </c>
      <c r="H138" s="41" t="s">
        <v>34</v>
      </c>
      <c r="I138" s="41" t="s">
        <v>34</v>
      </c>
      <c r="J138" s="41" t="s">
        <v>34</v>
      </c>
      <c r="K138" s="41" t="s">
        <v>34</v>
      </c>
      <c r="L138" s="41" t="s">
        <v>34</v>
      </c>
      <c r="M138" s="41" t="s">
        <v>34</v>
      </c>
      <c r="N138" s="41" t="s">
        <v>34</v>
      </c>
      <c r="O138" s="41" t="s">
        <v>34</v>
      </c>
      <c r="P138" s="41" t="s">
        <v>34</v>
      </c>
      <c r="Q138" s="41" t="s">
        <v>34</v>
      </c>
      <c r="R138" s="41" t="s">
        <v>34</v>
      </c>
      <c r="S138" s="41" t="s">
        <v>34</v>
      </c>
      <c r="T138" s="41" t="s">
        <v>34</v>
      </c>
      <c r="U138" s="41" t="s">
        <v>34</v>
      </c>
      <c r="V138" s="52" t="s">
        <v>34</v>
      </c>
      <c r="W138" s="41" t="s">
        <v>34</v>
      </c>
      <c r="X138" s="41" t="s">
        <v>34</v>
      </c>
      <c r="Y138" s="41" t="s">
        <v>34</v>
      </c>
      <c r="Z138" s="41" t="s">
        <v>34</v>
      </c>
      <c r="AA138" s="41" t="s">
        <v>34</v>
      </c>
      <c r="AB138" s="41" t="s">
        <v>34</v>
      </c>
      <c r="AC138" s="41" t="s">
        <v>34</v>
      </c>
      <c r="AD138" s="41" t="s">
        <v>34</v>
      </c>
      <c r="AE138" s="37" t="n"/>
      <c r="AF138" s="37" t="n"/>
      <c r="AG138" s="37" t="n"/>
      <c r="AH138" s="37" t="n"/>
      <c r="AI138" s="37" t="n"/>
      <c r="AJ138" s="37" t="n"/>
      <c r="AK138" s="37" t="n"/>
      <c r="AL138" s="37" t="n"/>
      <c r="AM138" s="37" t="n"/>
      <c r="AN138" s="37" t="n"/>
      <c r="AO138" s="37" t="n"/>
      <c r="AP138" s="37" t="n"/>
      <c r="AQ138" s="37" t="n"/>
      <c r="AR138" s="37" t="n"/>
      <c r="AS138" s="37" t="n"/>
      <c r="AT138" s="37" t="n"/>
      <c r="AU138" s="37" t="n"/>
      <c r="AV138" s="37" t="n"/>
      <c r="AW138" s="37" t="n"/>
      <c r="AX138" s="37" t="n"/>
      <c r="AY138" s="37" t="n"/>
      <c r="AZ138" s="37" t="n"/>
      <c r="BA138" s="37" t="n"/>
      <c r="BB138" s="37" t="n"/>
      <c r="BC138" s="37" t="n"/>
      <c r="BD138" s="37" t="n"/>
    </row>
    <row customFormat="true" ht="15" outlineLevel="0" r="139" s="49">
      <c r="A139" s="40" t="s">
        <v>132</v>
      </c>
      <c r="B139" s="41" t="n">
        <f aca="false" ca="false" dt2D="false" dtr="false" t="normal">SUM(B138)</f>
        <v>41.07</v>
      </c>
      <c r="C139" s="41" t="n">
        <f aca="false" ca="false" dt2D="false" dtr="false" t="normal">SUM(C138)</f>
        <v>14</v>
      </c>
      <c r="D139" s="41" t="n">
        <f aca="false" ca="false" dt2D="false" dtr="false" t="normal">SUM(D138)</f>
        <v>14</v>
      </c>
      <c r="E139" s="42" t="s">
        <v>34</v>
      </c>
      <c r="F139" s="41" t="n">
        <f aca="false" ca="false" dt2D="false" dtr="false" t="normal">SUM(F138)</f>
        <v>0</v>
      </c>
      <c r="G139" s="41" t="s">
        <v>34</v>
      </c>
      <c r="H139" s="41" t="s">
        <v>34</v>
      </c>
      <c r="I139" s="41" t="n">
        <f aca="false" ca="false" dt2D="false" dtr="false" t="normal">SUM(I138)</f>
        <v>0</v>
      </c>
      <c r="J139" s="18" t="s">
        <v>34</v>
      </c>
      <c r="K139" s="18" t="s">
        <v>34</v>
      </c>
      <c r="L139" s="41" t="n">
        <f aca="false" ca="false" dt2D="false" dtr="false" t="normal">SUM(L138)</f>
        <v>0</v>
      </c>
      <c r="M139" s="41" t="n">
        <f aca="false" ca="false" dt2D="false" dtr="false" t="normal">SUM(M138)</f>
        <v>0</v>
      </c>
      <c r="N139" s="41" t="n">
        <f aca="false" ca="false" dt2D="false" dtr="false" t="normal">SUM(N138)</f>
        <v>0</v>
      </c>
      <c r="O139" s="41" t="n">
        <f aca="false" ca="false" dt2D="false" dtr="false" t="normal">SUM(O138)</f>
        <v>0</v>
      </c>
      <c r="P139" s="18" t="s">
        <v>34</v>
      </c>
      <c r="Q139" s="18" t="s">
        <v>34</v>
      </c>
      <c r="R139" s="41" t="n">
        <f aca="false" ca="false" dt2D="false" dtr="false" t="normal">SUM(R138)</f>
        <v>0</v>
      </c>
      <c r="S139" s="41" t="n">
        <f aca="false" ca="false" dt2D="false" dtr="false" t="normal">SUM(S138)</f>
        <v>0</v>
      </c>
      <c r="T139" s="18" t="s">
        <v>34</v>
      </c>
      <c r="U139" s="41" t="n">
        <f aca="false" ca="false" dt2D="false" dtr="false" t="normal">SUM(U138)</f>
        <v>0</v>
      </c>
      <c r="V139" s="36" t="s">
        <v>34</v>
      </c>
      <c r="W139" s="18" t="n">
        <f aca="false" ca="false" dt2D="false" dtr="false" t="normal">SUM(W138)</f>
        <v>0</v>
      </c>
      <c r="X139" s="36" t="s">
        <v>34</v>
      </c>
      <c r="Y139" s="18" t="s">
        <v>34</v>
      </c>
      <c r="Z139" s="41" t="n">
        <f aca="false" ca="false" dt2D="false" dtr="false" t="normal">SUM(Z138)</f>
        <v>0</v>
      </c>
      <c r="AA139" s="18" t="s">
        <v>34</v>
      </c>
      <c r="AB139" s="18" t="s">
        <v>34</v>
      </c>
      <c r="AC139" s="41" t="n">
        <f aca="false" ca="false" dt2D="false" dtr="false" t="normal">SUM(AC138)</f>
        <v>0</v>
      </c>
      <c r="AD139" s="41" t="n">
        <f aca="false" ca="false" dt2D="false" dtr="false" t="normal">SUM(AD138)</f>
        <v>0</v>
      </c>
      <c r="AE139" s="37" t="n"/>
      <c r="AF139" s="37" t="n"/>
      <c r="AG139" s="37" t="n"/>
      <c r="AH139" s="37" t="n"/>
      <c r="AI139" s="37" t="n"/>
      <c r="AJ139" s="37" t="n"/>
      <c r="AK139" s="37" t="n"/>
      <c r="AL139" s="37" t="n"/>
      <c r="AM139" s="37" t="n"/>
      <c r="AN139" s="37" t="n"/>
      <c r="AO139" s="37" t="n"/>
      <c r="AP139" s="37" t="n"/>
      <c r="AQ139" s="37" t="n"/>
      <c r="AR139" s="37" t="n"/>
      <c r="AS139" s="37" t="n"/>
      <c r="AT139" s="37" t="n"/>
      <c r="AU139" s="37" t="n"/>
      <c r="AV139" s="37" t="n"/>
      <c r="AW139" s="37" t="n"/>
      <c r="AX139" s="37" t="n"/>
      <c r="AY139" s="37" t="n"/>
      <c r="AZ139" s="37" t="n"/>
      <c r="BA139" s="37" t="n"/>
      <c r="BB139" s="37" t="n"/>
      <c r="BC139" s="37" t="n"/>
      <c r="BD139" s="37" t="n"/>
    </row>
    <row customFormat="true" customHeight="true" hidden="false" ht="15.58740234375" outlineLevel="0" r="140" s="49">
      <c r="A140" s="44" t="s">
        <v>135</v>
      </c>
      <c r="B140" s="18" t="n"/>
      <c r="C140" s="18" t="n"/>
      <c r="D140" s="18" t="n"/>
      <c r="E140" s="39" t="n"/>
      <c r="F140" s="18" t="n"/>
      <c r="G140" s="36" t="n"/>
      <c r="H140" s="41" t="n"/>
      <c r="I140" s="18" t="n"/>
      <c r="J140" s="18" t="n"/>
      <c r="K140" s="18" t="n"/>
      <c r="L140" s="18" t="n"/>
      <c r="M140" s="18" t="n"/>
      <c r="N140" s="18" t="n"/>
      <c r="O140" s="18" t="n"/>
      <c r="P140" s="18" t="n"/>
      <c r="Q140" s="18" t="n"/>
      <c r="R140" s="18" t="n"/>
      <c r="S140" s="18" t="n"/>
      <c r="T140" s="41" t="n"/>
      <c r="U140" s="18" t="n"/>
      <c r="V140" s="36" t="n"/>
      <c r="W140" s="18" t="n"/>
      <c r="X140" s="36" t="n"/>
      <c r="Y140" s="18" t="n"/>
      <c r="Z140" s="18" t="n"/>
      <c r="AA140" s="18" t="n"/>
      <c r="AB140" s="18" t="n"/>
      <c r="AC140" s="18" t="n"/>
      <c r="AD140" s="18" t="n"/>
      <c r="AE140" s="37" t="n"/>
      <c r="AF140" s="37" t="n"/>
      <c r="AG140" s="37" t="n"/>
      <c r="AH140" s="37" t="n"/>
      <c r="AI140" s="37" t="n"/>
      <c r="AJ140" s="37" t="n"/>
      <c r="AK140" s="37" t="n"/>
      <c r="AL140" s="37" t="n"/>
      <c r="AM140" s="37" t="n"/>
      <c r="AN140" s="37" t="n"/>
      <c r="AO140" s="37" t="n"/>
      <c r="AP140" s="37" t="n"/>
      <c r="AQ140" s="37" t="n"/>
      <c r="AR140" s="37" t="n"/>
      <c r="AS140" s="37" t="n"/>
      <c r="AT140" s="37" t="n"/>
      <c r="AU140" s="37" t="n"/>
      <c r="AV140" s="37" t="n"/>
      <c r="AW140" s="37" t="n"/>
      <c r="AX140" s="37" t="n"/>
      <c r="AY140" s="37" t="n"/>
      <c r="AZ140" s="37" t="n"/>
      <c r="BA140" s="37" t="n"/>
      <c r="BB140" s="37" t="n"/>
      <c r="BC140" s="37" t="n"/>
      <c r="BD140" s="37" t="n"/>
    </row>
    <row customFormat="true" ht="15" outlineLevel="0" r="141" s="54">
      <c r="A141" s="46" t="s">
        <v>136</v>
      </c>
      <c r="B141" s="18" t="n">
        <v>74.31</v>
      </c>
      <c r="C141" s="18" t="n">
        <v>9</v>
      </c>
      <c r="D141" s="18" t="n">
        <v>42</v>
      </c>
      <c r="E141" s="39" t="n">
        <f aca="false" ca="false" dt2D="false" dtr="false" t="normal">D141/B141</f>
        <v>0.5651998385143319</v>
      </c>
      <c r="F141" s="18" t="n">
        <v>0</v>
      </c>
      <c r="G141" s="36" t="s">
        <v>34</v>
      </c>
      <c r="H141" s="41" t="s">
        <v>34</v>
      </c>
      <c r="I141" s="41" t="s">
        <v>34</v>
      </c>
      <c r="J141" s="41" t="s">
        <v>34</v>
      </c>
      <c r="K141" s="41" t="s">
        <v>34</v>
      </c>
      <c r="L141" s="41" t="s">
        <v>34</v>
      </c>
      <c r="M141" s="18" t="s">
        <v>34</v>
      </c>
      <c r="N141" s="18" t="s">
        <v>34</v>
      </c>
      <c r="O141" s="18" t="s">
        <v>34</v>
      </c>
      <c r="P141" s="18" t="s">
        <v>34</v>
      </c>
      <c r="Q141" s="18" t="s">
        <v>34</v>
      </c>
      <c r="R141" s="18" t="s">
        <v>34</v>
      </c>
      <c r="S141" s="18" t="s">
        <v>34</v>
      </c>
      <c r="T141" s="18" t="s">
        <v>34</v>
      </c>
      <c r="U141" s="18" t="n">
        <v>2</v>
      </c>
      <c r="V141" s="36" t="n">
        <v>5</v>
      </c>
      <c r="W141" s="18" t="n">
        <v>2</v>
      </c>
      <c r="X141" s="18" t="n">
        <v>4.8</v>
      </c>
      <c r="Y141" s="18" t="s">
        <v>34</v>
      </c>
      <c r="Z141" s="18" t="s">
        <v>34</v>
      </c>
      <c r="AA141" s="18" t="s">
        <v>34</v>
      </c>
      <c r="AB141" s="18" t="s">
        <v>34</v>
      </c>
      <c r="AC141" s="18" t="n">
        <v>1</v>
      </c>
      <c r="AD141" s="18" t="n">
        <v>1</v>
      </c>
      <c r="AE141" s="37" t="n"/>
      <c r="AF141" s="37" t="n"/>
      <c r="AG141" s="37" t="n"/>
      <c r="AH141" s="37" t="n"/>
      <c r="AI141" s="37" t="n"/>
      <c r="AJ141" s="37" t="n"/>
      <c r="AK141" s="37" t="n"/>
      <c r="AL141" s="37" t="n"/>
      <c r="AM141" s="37" t="n"/>
      <c r="AN141" s="37" t="n"/>
      <c r="AO141" s="37" t="n"/>
      <c r="AP141" s="37" t="n"/>
      <c r="AQ141" s="37" t="n"/>
      <c r="AR141" s="37" t="n"/>
      <c r="AS141" s="37" t="n"/>
      <c r="AT141" s="37" t="n"/>
      <c r="AU141" s="37" t="n"/>
      <c r="AV141" s="37" t="n"/>
      <c r="AW141" s="37" t="n"/>
      <c r="AX141" s="37" t="n"/>
      <c r="AY141" s="37" t="n"/>
      <c r="AZ141" s="37" t="n"/>
      <c r="BA141" s="37" t="n"/>
      <c r="BB141" s="37" t="n"/>
      <c r="BC141" s="37" t="n"/>
      <c r="BD141" s="37" t="n"/>
    </row>
    <row customFormat="true" ht="15" outlineLevel="0" r="142" s="49">
      <c r="A142" s="40" t="s">
        <v>37</v>
      </c>
      <c r="B142" s="41" t="n">
        <f aca="false" ca="false" dt2D="false" dtr="false" t="normal">SUM(B141)</f>
        <v>74.31</v>
      </c>
      <c r="C142" s="41" t="n">
        <f aca="false" ca="false" dt2D="false" dtr="false" t="normal">SUM(C141)</f>
        <v>9</v>
      </c>
      <c r="D142" s="41" t="n">
        <f aca="false" ca="false" dt2D="false" dtr="false" t="normal">SUM(D141)</f>
        <v>42</v>
      </c>
      <c r="E142" s="42" t="n">
        <f aca="false" ca="false" dt2D="false" dtr="false" t="normal">D142/B142</f>
        <v>0.5651998385143319</v>
      </c>
      <c r="F142" s="41" t="n">
        <f aca="false" ca="false" dt2D="false" dtr="false" t="normal">SUM(F141)</f>
        <v>0</v>
      </c>
      <c r="G142" s="36" t="n">
        <f aca="false" ca="false" dt2D="false" dtr="false" t="normal">F142/C142*100</f>
        <v>0</v>
      </c>
      <c r="H142" s="41" t="s">
        <v>34</v>
      </c>
      <c r="I142" s="41" t="n">
        <f aca="false" ca="false" dt2D="false" dtr="false" t="normal">SUM(I141)</f>
        <v>0</v>
      </c>
      <c r="J142" s="18" t="s">
        <v>34</v>
      </c>
      <c r="K142" s="18" t="s">
        <v>34</v>
      </c>
      <c r="L142" s="41" t="n">
        <f aca="false" ca="false" dt2D="false" dtr="false" t="normal">SUM(L141)</f>
        <v>0</v>
      </c>
      <c r="M142" s="41" t="n">
        <f aca="false" ca="false" dt2D="false" dtr="false" t="normal">SUM(M141)</f>
        <v>0</v>
      </c>
      <c r="N142" s="41" t="n">
        <f aca="false" ca="false" dt2D="false" dtr="false" t="normal">SUM(N141)</f>
        <v>0</v>
      </c>
      <c r="O142" s="41" t="n">
        <f aca="false" ca="false" dt2D="false" dtr="false" t="normal">SUM(O141)</f>
        <v>0</v>
      </c>
      <c r="P142" s="18" t="s">
        <v>34</v>
      </c>
      <c r="Q142" s="18" t="s">
        <v>34</v>
      </c>
      <c r="R142" s="41" t="n">
        <f aca="false" ca="false" dt2D="false" dtr="false" t="normal">SUM(R141)</f>
        <v>0</v>
      </c>
      <c r="S142" s="41" t="n">
        <f aca="false" ca="false" dt2D="false" dtr="false" t="normal">SUM(S141)</f>
        <v>0</v>
      </c>
      <c r="T142" s="41" t="s">
        <v>34</v>
      </c>
      <c r="U142" s="41" t="n">
        <f aca="false" ca="false" dt2D="false" dtr="false" t="normal">SUM(U141)</f>
        <v>2</v>
      </c>
      <c r="V142" s="36" t="s">
        <v>34</v>
      </c>
      <c r="W142" s="18" t="n">
        <f aca="false" ca="false" dt2D="false" dtr="false" t="normal">SUM(W141)</f>
        <v>2</v>
      </c>
      <c r="X142" s="36" t="s">
        <v>34</v>
      </c>
      <c r="Y142" s="18" t="s">
        <v>34</v>
      </c>
      <c r="Z142" s="41" t="n">
        <f aca="false" ca="false" dt2D="false" dtr="false" t="normal">SUM(Z141)</f>
        <v>0</v>
      </c>
      <c r="AA142" s="18" t="s">
        <v>34</v>
      </c>
      <c r="AB142" s="18" t="s">
        <v>34</v>
      </c>
      <c r="AC142" s="41" t="n">
        <f aca="false" ca="false" dt2D="false" dtr="false" t="normal">SUM(AC141)</f>
        <v>1</v>
      </c>
      <c r="AD142" s="41" t="n">
        <f aca="false" ca="false" dt2D="false" dtr="false" t="normal">SUM(AD141)</f>
        <v>1</v>
      </c>
      <c r="AE142" s="37" t="n"/>
      <c r="AF142" s="37" t="n"/>
      <c r="AG142" s="37" t="n"/>
      <c r="AH142" s="37" t="n"/>
      <c r="AI142" s="37" t="n"/>
      <c r="AJ142" s="37" t="n"/>
      <c r="AK142" s="37" t="n"/>
      <c r="AL142" s="37" t="n"/>
      <c r="AM142" s="37" t="n"/>
      <c r="AN142" s="37" t="n"/>
      <c r="AO142" s="37" t="n"/>
      <c r="AP142" s="37" t="n"/>
      <c r="AQ142" s="37" t="n"/>
      <c r="AR142" s="37" t="n"/>
      <c r="AS142" s="37" t="n"/>
      <c r="AT142" s="37" t="n"/>
      <c r="AU142" s="37" t="n"/>
      <c r="AV142" s="37" t="n"/>
      <c r="AW142" s="37" t="n"/>
      <c r="AX142" s="37" t="n"/>
      <c r="AY142" s="37" t="n"/>
      <c r="AZ142" s="37" t="n"/>
      <c r="BA142" s="37" t="n"/>
      <c r="BB142" s="37" t="n"/>
      <c r="BC142" s="37" t="n"/>
      <c r="BD142" s="37" t="n"/>
    </row>
    <row customFormat="true" ht="15" outlineLevel="0" r="143" s="49">
      <c r="A143" s="44" t="s">
        <v>137</v>
      </c>
      <c r="B143" s="18" t="n"/>
      <c r="C143" s="18" t="n"/>
      <c r="D143" s="18" t="n"/>
      <c r="E143" s="39" t="n"/>
      <c r="F143" s="18" t="n"/>
      <c r="G143" s="36" t="n"/>
      <c r="H143" s="41" t="n"/>
      <c r="I143" s="18" t="n"/>
      <c r="J143" s="18" t="n"/>
      <c r="K143" s="18" t="n"/>
      <c r="L143" s="18" t="n"/>
      <c r="M143" s="18" t="n"/>
      <c r="N143" s="18" t="n"/>
      <c r="O143" s="18" t="n"/>
      <c r="P143" s="18" t="n"/>
      <c r="Q143" s="18" t="n"/>
      <c r="R143" s="18" t="n"/>
      <c r="S143" s="18" t="n"/>
      <c r="T143" s="41" t="n"/>
      <c r="U143" s="18" t="n"/>
      <c r="V143" s="36" t="s">
        <v>138</v>
      </c>
      <c r="W143" s="18" t="n"/>
      <c r="X143" s="36" t="n"/>
      <c r="Y143" s="18" t="n"/>
      <c r="Z143" s="18" t="n"/>
      <c r="AA143" s="18" t="n"/>
      <c r="AB143" s="18" t="n"/>
      <c r="AC143" s="18" t="n"/>
      <c r="AD143" s="18" t="n"/>
      <c r="AE143" s="37" t="n"/>
      <c r="AF143" s="37" t="n"/>
      <c r="AG143" s="37" t="n"/>
      <c r="AH143" s="37" t="n"/>
      <c r="AI143" s="37" t="n"/>
      <c r="AJ143" s="37" t="n"/>
      <c r="AK143" s="37" t="n"/>
      <c r="AL143" s="37" t="n"/>
      <c r="AM143" s="37" t="n"/>
      <c r="AN143" s="37" t="n"/>
      <c r="AO143" s="37" t="n"/>
      <c r="AP143" s="37" t="n"/>
      <c r="AQ143" s="37" t="n"/>
      <c r="AR143" s="37" t="n"/>
      <c r="AS143" s="37" t="n"/>
      <c r="AT143" s="37" t="n"/>
      <c r="AU143" s="37" t="n"/>
      <c r="AV143" s="37" t="n"/>
      <c r="AW143" s="37" t="n"/>
      <c r="AX143" s="37" t="n"/>
      <c r="AY143" s="37" t="n"/>
      <c r="AZ143" s="37" t="n"/>
      <c r="BA143" s="37" t="n"/>
      <c r="BB143" s="37" t="n"/>
      <c r="BC143" s="37" t="n"/>
      <c r="BD143" s="37" t="n"/>
    </row>
    <row customFormat="true" ht="15" outlineLevel="0" r="144" s="49">
      <c r="A144" s="46" t="s">
        <v>65</v>
      </c>
      <c r="B144" s="18" t="n">
        <v>5.22</v>
      </c>
      <c r="C144" s="18" t="n">
        <v>11</v>
      </c>
      <c r="D144" s="18" t="n">
        <v>0</v>
      </c>
      <c r="E144" s="39" t="n">
        <f aca="false" ca="false" dt2D="false" dtr="false" t="normal">D144/B144</f>
        <v>0</v>
      </c>
      <c r="F144" s="41" t="s">
        <v>34</v>
      </c>
      <c r="G144" s="41" t="s">
        <v>34</v>
      </c>
      <c r="H144" s="41" t="s">
        <v>34</v>
      </c>
      <c r="I144" s="41" t="s">
        <v>34</v>
      </c>
      <c r="J144" s="41" t="s">
        <v>34</v>
      </c>
      <c r="K144" s="41" t="s">
        <v>34</v>
      </c>
      <c r="L144" s="41" t="s">
        <v>34</v>
      </c>
      <c r="M144" s="41" t="s">
        <v>34</v>
      </c>
      <c r="N144" s="41" t="s">
        <v>34</v>
      </c>
      <c r="O144" s="41" t="s">
        <v>34</v>
      </c>
      <c r="P144" s="41" t="s">
        <v>34</v>
      </c>
      <c r="Q144" s="41" t="s">
        <v>34</v>
      </c>
      <c r="R144" s="41" t="s">
        <v>34</v>
      </c>
      <c r="S144" s="41" t="s">
        <v>34</v>
      </c>
      <c r="T144" s="41" t="s">
        <v>34</v>
      </c>
      <c r="U144" s="41" t="s">
        <v>34</v>
      </c>
      <c r="V144" s="52" t="s">
        <v>34</v>
      </c>
      <c r="W144" s="41" t="s">
        <v>34</v>
      </c>
      <c r="X144" s="41" t="s">
        <v>34</v>
      </c>
      <c r="Y144" s="41" t="s">
        <v>34</v>
      </c>
      <c r="Z144" s="41" t="s">
        <v>34</v>
      </c>
      <c r="AA144" s="41" t="s">
        <v>34</v>
      </c>
      <c r="AB144" s="41" t="s">
        <v>34</v>
      </c>
      <c r="AC144" s="41" t="s">
        <v>34</v>
      </c>
      <c r="AD144" s="41" t="s">
        <v>34</v>
      </c>
      <c r="AE144" s="37" t="n"/>
      <c r="AF144" s="37" t="n"/>
      <c r="AG144" s="37" t="n"/>
      <c r="AH144" s="37" t="n"/>
      <c r="AI144" s="37" t="n"/>
      <c r="AJ144" s="37" t="n"/>
      <c r="AK144" s="37" t="n"/>
      <c r="AL144" s="37" t="n"/>
      <c r="AM144" s="37" t="n"/>
      <c r="AN144" s="37" t="n"/>
      <c r="AO144" s="37" t="n"/>
      <c r="AP144" s="37" t="n"/>
      <c r="AQ144" s="37" t="n"/>
      <c r="AR144" s="37" t="n"/>
      <c r="AS144" s="37" t="n"/>
      <c r="AT144" s="37" t="n"/>
      <c r="AU144" s="37" t="n"/>
      <c r="AV144" s="37" t="n"/>
      <c r="AW144" s="37" t="n"/>
      <c r="AX144" s="37" t="n"/>
      <c r="AY144" s="37" t="n"/>
      <c r="AZ144" s="37" t="n"/>
      <c r="BA144" s="37" t="n"/>
      <c r="BB144" s="37" t="n"/>
      <c r="BC144" s="37" t="n"/>
      <c r="BD144" s="37" t="n"/>
    </row>
    <row customFormat="true" ht="15" outlineLevel="0" r="145" s="54">
      <c r="A145" s="38" t="s">
        <v>139</v>
      </c>
      <c r="B145" s="18" t="n">
        <v>7.51</v>
      </c>
      <c r="C145" s="18" t="n">
        <v>67</v>
      </c>
      <c r="D145" s="18" t="n">
        <v>68</v>
      </c>
      <c r="E145" s="39" t="n">
        <f aca="false" ca="false" dt2D="false" dtr="false" t="normal">D145/B145</f>
        <v>9.054593874833555</v>
      </c>
      <c r="F145" s="18" t="n">
        <v>7</v>
      </c>
      <c r="G145" s="36" t="n">
        <v>10</v>
      </c>
      <c r="H145" s="41" t="s">
        <v>34</v>
      </c>
      <c r="I145" s="18" t="n">
        <v>1</v>
      </c>
      <c r="J145" s="41" t="s">
        <v>34</v>
      </c>
      <c r="K145" s="41" t="s">
        <v>34</v>
      </c>
      <c r="L145" s="18" t="n">
        <v>3</v>
      </c>
      <c r="M145" s="18" t="n">
        <v>3</v>
      </c>
      <c r="N145" s="18" t="n">
        <v>5</v>
      </c>
      <c r="O145" s="18" t="s">
        <v>34</v>
      </c>
      <c r="P145" s="18" t="s">
        <v>34</v>
      </c>
      <c r="Q145" s="18" t="s">
        <v>34</v>
      </c>
      <c r="R145" s="18" t="n">
        <v>4</v>
      </c>
      <c r="S145" s="18" t="n">
        <v>1</v>
      </c>
      <c r="T145" s="36" t="n">
        <v>72</v>
      </c>
      <c r="U145" s="18" t="n">
        <v>12</v>
      </c>
      <c r="V145" s="36" t="n">
        <v>18</v>
      </c>
      <c r="W145" s="18" t="n">
        <v>7</v>
      </c>
      <c r="X145" s="36" t="n">
        <v>10.3</v>
      </c>
      <c r="Y145" s="18" t="s">
        <v>34</v>
      </c>
      <c r="Z145" s="18" t="n">
        <v>1</v>
      </c>
      <c r="AA145" s="18" t="s">
        <v>34</v>
      </c>
      <c r="AB145" s="18" t="s">
        <v>34</v>
      </c>
      <c r="AC145" s="18" t="n">
        <v>3</v>
      </c>
      <c r="AD145" s="18" t="n">
        <v>3</v>
      </c>
      <c r="AE145" s="37" t="n"/>
      <c r="AF145" s="37" t="n"/>
      <c r="AG145" s="37" t="n"/>
      <c r="AH145" s="37" t="n"/>
      <c r="AI145" s="37" t="n"/>
      <c r="AJ145" s="37" t="n"/>
      <c r="AK145" s="37" t="n"/>
      <c r="AL145" s="37" t="n"/>
      <c r="AM145" s="37" t="n"/>
      <c r="AN145" s="37" t="n"/>
      <c r="AO145" s="37" t="n"/>
      <c r="AP145" s="37" t="n"/>
      <c r="AQ145" s="37" t="n"/>
      <c r="AR145" s="37" t="n"/>
      <c r="AS145" s="37" t="n"/>
      <c r="AT145" s="37" t="n"/>
      <c r="AU145" s="37" t="n"/>
      <c r="AV145" s="37" t="n"/>
      <c r="AW145" s="37" t="n"/>
      <c r="AX145" s="37" t="n"/>
      <c r="AY145" s="37" t="n"/>
      <c r="AZ145" s="37" t="n"/>
      <c r="BA145" s="37" t="n"/>
      <c r="BB145" s="37" t="n"/>
      <c r="BC145" s="37" t="n"/>
      <c r="BD145" s="37" t="n"/>
    </row>
    <row customFormat="true" ht="15" outlineLevel="0" r="146" s="54">
      <c r="A146" s="46" t="s">
        <v>140</v>
      </c>
      <c r="B146" s="18" t="n">
        <v>30.49</v>
      </c>
      <c r="C146" s="18" t="n">
        <v>0</v>
      </c>
      <c r="D146" s="18" t="n">
        <v>23</v>
      </c>
      <c r="E146" s="39" t="n">
        <f aca="false" ca="false" dt2D="false" dtr="false" t="normal">D146/B146</f>
        <v>0.7543456871105281</v>
      </c>
      <c r="F146" s="41" t="s">
        <v>34</v>
      </c>
      <c r="G146" s="41" t="s">
        <v>34</v>
      </c>
      <c r="H146" s="41" t="s">
        <v>34</v>
      </c>
      <c r="I146" s="41" t="s">
        <v>34</v>
      </c>
      <c r="J146" s="41" t="s">
        <v>34</v>
      </c>
      <c r="K146" s="41" t="s">
        <v>34</v>
      </c>
      <c r="L146" s="41" t="s">
        <v>34</v>
      </c>
      <c r="M146" s="41" t="s">
        <v>34</v>
      </c>
      <c r="N146" s="41" t="s">
        <v>34</v>
      </c>
      <c r="O146" s="41" t="s">
        <v>34</v>
      </c>
      <c r="P146" s="41" t="s">
        <v>34</v>
      </c>
      <c r="Q146" s="41" t="s">
        <v>34</v>
      </c>
      <c r="R146" s="41" t="s">
        <v>34</v>
      </c>
      <c r="S146" s="41" t="s">
        <v>34</v>
      </c>
      <c r="T146" s="41" t="s">
        <v>34</v>
      </c>
      <c r="U146" s="41" t="s">
        <v>34</v>
      </c>
      <c r="V146" s="52" t="s">
        <v>34</v>
      </c>
      <c r="W146" s="41" t="s">
        <v>34</v>
      </c>
      <c r="X146" s="41" t="s">
        <v>34</v>
      </c>
      <c r="Y146" s="41" t="s">
        <v>34</v>
      </c>
      <c r="Z146" s="41" t="s">
        <v>34</v>
      </c>
      <c r="AA146" s="41" t="s">
        <v>34</v>
      </c>
      <c r="AB146" s="41" t="s">
        <v>34</v>
      </c>
      <c r="AC146" s="41" t="s">
        <v>34</v>
      </c>
      <c r="AD146" s="41" t="s">
        <v>34</v>
      </c>
      <c r="AE146" s="37" t="n"/>
      <c r="AF146" s="37" t="n"/>
      <c r="AG146" s="37" t="n"/>
      <c r="AH146" s="37" t="n"/>
      <c r="AI146" s="37" t="n"/>
      <c r="AJ146" s="37" t="n"/>
      <c r="AK146" s="37" t="n"/>
      <c r="AL146" s="37" t="n"/>
      <c r="AM146" s="37" t="n"/>
      <c r="AN146" s="37" t="n"/>
      <c r="AO146" s="37" t="n"/>
      <c r="AP146" s="37" t="n"/>
      <c r="AQ146" s="37" t="n"/>
      <c r="AR146" s="37" t="n"/>
      <c r="AS146" s="37" t="n"/>
      <c r="AT146" s="37" t="n"/>
      <c r="AU146" s="37" t="n"/>
      <c r="AV146" s="37" t="n"/>
      <c r="AW146" s="37" t="n"/>
      <c r="AX146" s="37" t="n"/>
      <c r="AY146" s="37" t="n"/>
      <c r="AZ146" s="37" t="n"/>
      <c r="BA146" s="37" t="n"/>
      <c r="BB146" s="37" t="n"/>
      <c r="BC146" s="37" t="n"/>
      <c r="BD146" s="37" t="n"/>
    </row>
    <row customFormat="true" ht="15" outlineLevel="0" r="147" s="54">
      <c r="A147" s="46" t="s">
        <v>141</v>
      </c>
      <c r="B147" s="18" t="n">
        <v>41.13</v>
      </c>
      <c r="C147" s="18" t="n">
        <v>16</v>
      </c>
      <c r="D147" s="18" t="n">
        <v>23</v>
      </c>
      <c r="E147" s="39" t="n">
        <f aca="false" ca="false" dt2D="false" dtr="false" t="normal">D147/B147</f>
        <v>0.5592025285679553</v>
      </c>
      <c r="F147" s="41" t="s">
        <v>34</v>
      </c>
      <c r="G147" s="41" t="s">
        <v>34</v>
      </c>
      <c r="H147" s="41" t="s">
        <v>34</v>
      </c>
      <c r="I147" s="41" t="s">
        <v>34</v>
      </c>
      <c r="J147" s="41" t="s">
        <v>34</v>
      </c>
      <c r="K147" s="41" t="s">
        <v>34</v>
      </c>
      <c r="L147" s="41" t="s">
        <v>34</v>
      </c>
      <c r="M147" s="41" t="s">
        <v>34</v>
      </c>
      <c r="N147" s="41" t="s">
        <v>34</v>
      </c>
      <c r="O147" s="41" t="s">
        <v>34</v>
      </c>
      <c r="P147" s="41" t="s">
        <v>34</v>
      </c>
      <c r="Q147" s="41" t="s">
        <v>34</v>
      </c>
      <c r="R147" s="41" t="s">
        <v>34</v>
      </c>
      <c r="S147" s="41" t="s">
        <v>34</v>
      </c>
      <c r="T147" s="41" t="s">
        <v>34</v>
      </c>
      <c r="U147" s="41" t="s">
        <v>34</v>
      </c>
      <c r="V147" s="52" t="s">
        <v>34</v>
      </c>
      <c r="W147" s="41" t="s">
        <v>34</v>
      </c>
      <c r="X147" s="41" t="s">
        <v>34</v>
      </c>
      <c r="Y147" s="41" t="s">
        <v>34</v>
      </c>
      <c r="Z147" s="41" t="s">
        <v>34</v>
      </c>
      <c r="AA147" s="41" t="s">
        <v>34</v>
      </c>
      <c r="AB147" s="41" t="s">
        <v>34</v>
      </c>
      <c r="AC147" s="41" t="s">
        <v>34</v>
      </c>
      <c r="AD147" s="41" t="s">
        <v>34</v>
      </c>
      <c r="AE147" s="37" t="n"/>
      <c r="AF147" s="37" t="n"/>
      <c r="AG147" s="37" t="n"/>
      <c r="AH147" s="37" t="n"/>
      <c r="AI147" s="37" t="n"/>
      <c r="AJ147" s="37" t="n"/>
      <c r="AK147" s="37" t="n"/>
      <c r="AL147" s="37" t="n"/>
      <c r="AM147" s="37" t="n"/>
      <c r="AN147" s="37" t="n"/>
      <c r="AO147" s="37" t="n"/>
      <c r="AP147" s="37" t="n"/>
      <c r="AQ147" s="37" t="n"/>
      <c r="AR147" s="37" t="n"/>
      <c r="AS147" s="37" t="n"/>
      <c r="AT147" s="37" t="n"/>
      <c r="AU147" s="37" t="n"/>
      <c r="AV147" s="37" t="n"/>
      <c r="AW147" s="37" t="n"/>
      <c r="AX147" s="37" t="n"/>
      <c r="AY147" s="37" t="n"/>
      <c r="AZ147" s="37" t="n"/>
      <c r="BA147" s="37" t="n"/>
      <c r="BB147" s="37" t="n"/>
      <c r="BC147" s="37" t="n"/>
      <c r="BD147" s="37" t="n"/>
    </row>
    <row customFormat="true" ht="15" outlineLevel="0" r="148" s="49">
      <c r="A148" s="40" t="s">
        <v>37</v>
      </c>
      <c r="B148" s="41" t="n">
        <f aca="false" ca="false" dt2D="false" dtr="false" t="normal">SUM(B144:B145)</f>
        <v>12.73</v>
      </c>
      <c r="C148" s="41" t="n">
        <f aca="false" ca="false" dt2D="false" dtr="false" t="normal">SUM(C144:C147)</f>
        <v>94</v>
      </c>
      <c r="D148" s="41" t="n">
        <f aca="false" ca="false" dt2D="false" dtr="false" t="normal">SUM(D144:D147)</f>
        <v>114</v>
      </c>
      <c r="E148" s="42" t="n">
        <f aca="false" ca="false" dt2D="false" dtr="false" t="normal">D148/B148</f>
        <v>8.955223880597014</v>
      </c>
      <c r="F148" s="41" t="n">
        <f aca="false" ca="false" dt2D="false" dtr="false" t="normal">SUM(F144:F145)</f>
        <v>7</v>
      </c>
      <c r="G148" s="36" t="s">
        <v>34</v>
      </c>
      <c r="H148" s="41" t="s">
        <v>34</v>
      </c>
      <c r="I148" s="41" t="n">
        <f aca="false" ca="false" dt2D="false" dtr="false" t="normal">SUM(I144:I145)</f>
        <v>1</v>
      </c>
      <c r="J148" s="18" t="s">
        <v>34</v>
      </c>
      <c r="K148" s="18" t="s">
        <v>34</v>
      </c>
      <c r="L148" s="41" t="n">
        <f aca="false" ca="false" dt2D="false" dtr="false" t="normal">SUM(L144:L145)</f>
        <v>3</v>
      </c>
      <c r="M148" s="41" t="n">
        <f aca="false" ca="false" dt2D="false" dtr="false" t="normal">SUM(M144:M145)</f>
        <v>3</v>
      </c>
      <c r="N148" s="41" t="n">
        <f aca="false" ca="false" dt2D="false" dtr="false" t="normal">SUM(N144:N145)</f>
        <v>5</v>
      </c>
      <c r="O148" s="41" t="n">
        <f aca="false" ca="false" dt2D="false" dtr="false" t="normal">SUM(O144:O145)</f>
        <v>0</v>
      </c>
      <c r="P148" s="18" t="s">
        <v>34</v>
      </c>
      <c r="Q148" s="18" t="s">
        <v>34</v>
      </c>
      <c r="R148" s="41" t="n">
        <f aca="false" ca="false" dt2D="false" dtr="false" t="normal">SUM(R144:R145)</f>
        <v>4</v>
      </c>
      <c r="S148" s="41" t="n">
        <f aca="false" ca="false" dt2D="false" dtr="false" t="normal">SUM(S144:S145)</f>
        <v>1</v>
      </c>
      <c r="T148" s="52" t="s">
        <v>34</v>
      </c>
      <c r="U148" s="41" t="n">
        <f aca="false" ca="false" dt2D="false" dtr="false" t="normal">SUM(U144:U145)</f>
        <v>12</v>
      </c>
      <c r="V148" s="36" t="s">
        <v>34</v>
      </c>
      <c r="W148" s="18" t="n">
        <f aca="false" ca="false" dt2D="false" dtr="false" t="normal">SUM(W144:W145)</f>
        <v>7</v>
      </c>
      <c r="X148" s="36" t="s">
        <v>34</v>
      </c>
      <c r="Y148" s="18" t="s">
        <v>34</v>
      </c>
      <c r="Z148" s="41" t="n">
        <f aca="false" ca="false" dt2D="false" dtr="false" t="normal">SUM(Z144:Z145)</f>
        <v>1</v>
      </c>
      <c r="AA148" s="18" t="s">
        <v>34</v>
      </c>
      <c r="AB148" s="18" t="s">
        <v>34</v>
      </c>
      <c r="AC148" s="41" t="n">
        <f aca="false" ca="false" dt2D="false" dtr="false" t="normal">SUM(AC144:AC145)</f>
        <v>3</v>
      </c>
      <c r="AD148" s="41" t="n">
        <f aca="false" ca="false" dt2D="false" dtr="false" t="normal">SUM(AD144:AD145)</f>
        <v>3</v>
      </c>
      <c r="AE148" s="37" t="n"/>
      <c r="AF148" s="37" t="n"/>
      <c r="AG148" s="37" t="n"/>
      <c r="AH148" s="37" t="n"/>
      <c r="AI148" s="37" t="n"/>
      <c r="AJ148" s="37" t="n"/>
      <c r="AK148" s="37" t="n"/>
      <c r="AL148" s="37" t="n"/>
      <c r="AM148" s="37" t="n"/>
      <c r="AN148" s="37" t="n"/>
      <c r="AO148" s="37" t="n"/>
      <c r="AP148" s="37" t="n"/>
      <c r="AQ148" s="37" t="n"/>
      <c r="AR148" s="37" t="n"/>
      <c r="AS148" s="37" t="n"/>
      <c r="AT148" s="37" t="n"/>
      <c r="AU148" s="37" t="n"/>
      <c r="AV148" s="37" t="n"/>
      <c r="AW148" s="37" t="n"/>
      <c r="AX148" s="37" t="n"/>
      <c r="AY148" s="37" t="n"/>
      <c r="AZ148" s="37" t="n"/>
      <c r="BA148" s="37" t="n"/>
      <c r="BB148" s="37" t="n"/>
      <c r="BC148" s="37" t="n"/>
      <c r="BD148" s="37" t="n"/>
    </row>
    <row customFormat="true" ht="15" outlineLevel="0" r="149" s="49">
      <c r="A149" s="44" t="s">
        <v>142</v>
      </c>
      <c r="B149" s="18" t="n"/>
      <c r="C149" s="18" t="n"/>
      <c r="D149" s="18" t="n"/>
      <c r="E149" s="39" t="n"/>
      <c r="F149" s="18" t="n"/>
      <c r="G149" s="36" t="n"/>
      <c r="H149" s="41" t="n"/>
      <c r="I149" s="18" t="n"/>
      <c r="J149" s="18" t="n"/>
      <c r="K149" s="18" t="n"/>
      <c r="L149" s="18" t="n"/>
      <c r="M149" s="18" t="n"/>
      <c r="N149" s="18" t="n"/>
      <c r="O149" s="18" t="n"/>
      <c r="P149" s="18" t="n"/>
      <c r="Q149" s="18" t="n"/>
      <c r="R149" s="18" t="n"/>
      <c r="S149" s="18" t="n"/>
      <c r="T149" s="41" t="n"/>
      <c r="U149" s="18" t="n"/>
      <c r="V149" s="36" t="n"/>
      <c r="W149" s="18" t="n"/>
      <c r="X149" s="36" t="n"/>
      <c r="Y149" s="18" t="n"/>
      <c r="Z149" s="18" t="n"/>
      <c r="AA149" s="18" t="n"/>
      <c r="AB149" s="18" t="n"/>
      <c r="AC149" s="18" t="n"/>
      <c r="AD149" s="18" t="n"/>
      <c r="AE149" s="37" t="n"/>
      <c r="AF149" s="37" t="n"/>
      <c r="AG149" s="37" t="n"/>
      <c r="AH149" s="37" t="n"/>
      <c r="AI149" s="37" t="n"/>
      <c r="AJ149" s="37" t="n"/>
      <c r="AK149" s="37" t="n"/>
      <c r="AL149" s="37" t="n"/>
      <c r="AM149" s="37" t="n"/>
      <c r="AN149" s="37" t="n"/>
      <c r="AO149" s="37" t="n"/>
      <c r="AP149" s="37" t="n"/>
      <c r="AQ149" s="37" t="n"/>
      <c r="AR149" s="37" t="n"/>
      <c r="AS149" s="37" t="n"/>
      <c r="AT149" s="37" t="n"/>
      <c r="AU149" s="37" t="n"/>
      <c r="AV149" s="37" t="n"/>
      <c r="AW149" s="37" t="n"/>
      <c r="AX149" s="37" t="n"/>
      <c r="AY149" s="37" t="n"/>
      <c r="AZ149" s="37" t="n"/>
      <c r="BA149" s="37" t="n"/>
      <c r="BB149" s="37" t="n"/>
      <c r="BC149" s="37" t="n"/>
      <c r="BD149" s="37" t="n"/>
    </row>
    <row customFormat="true" ht="15" outlineLevel="0" r="150" s="45">
      <c r="A150" s="38" t="s">
        <v>143</v>
      </c>
      <c r="B150" s="18" t="n">
        <v>24.68</v>
      </c>
      <c r="C150" s="18" t="n">
        <v>39</v>
      </c>
      <c r="D150" s="18" t="n">
        <v>49</v>
      </c>
      <c r="E150" s="39" t="n">
        <f aca="false" ca="false" dt2D="false" dtr="false" t="normal">D150/B150</f>
        <v>1.9854132901134522</v>
      </c>
      <c r="F150" s="18" t="n">
        <v>3</v>
      </c>
      <c r="G150" s="36" t="n">
        <f aca="false" ca="false" dt2D="false" dtr="false" t="normal">F150/C150*100</f>
        <v>7.6923076923076925</v>
      </c>
      <c r="H150" s="41" t="s">
        <v>34</v>
      </c>
      <c r="I150" s="18" t="s">
        <v>34</v>
      </c>
      <c r="J150" s="18" t="s">
        <v>34</v>
      </c>
      <c r="K150" s="18" t="s">
        <v>34</v>
      </c>
      <c r="L150" s="18" t="n">
        <v>2</v>
      </c>
      <c r="M150" s="18" t="n">
        <v>1</v>
      </c>
      <c r="N150" s="18" t="n">
        <v>3</v>
      </c>
      <c r="O150" s="41" t="s">
        <v>34</v>
      </c>
      <c r="P150" s="41" t="s">
        <v>34</v>
      </c>
      <c r="Q150" s="18" t="s">
        <v>34</v>
      </c>
      <c r="R150" s="18" t="n">
        <v>2</v>
      </c>
      <c r="S150" s="18" t="n">
        <v>1</v>
      </c>
      <c r="T150" s="36" t="n">
        <v>100</v>
      </c>
      <c r="U150" s="18" t="n">
        <v>3</v>
      </c>
      <c r="V150" s="36" t="n">
        <v>8</v>
      </c>
      <c r="W150" s="18" t="n">
        <v>3</v>
      </c>
      <c r="X150" s="36" t="n">
        <v>6.2</v>
      </c>
      <c r="Y150" s="18" t="s">
        <v>34</v>
      </c>
      <c r="Z150" s="18" t="s">
        <v>34</v>
      </c>
      <c r="AA150" s="18" t="s">
        <v>34</v>
      </c>
      <c r="AB150" s="18" t="s">
        <v>34</v>
      </c>
      <c r="AC150" s="18" t="n">
        <v>2</v>
      </c>
      <c r="AD150" s="18" t="n">
        <v>1</v>
      </c>
      <c r="AE150" s="47" t="n"/>
      <c r="AF150" s="47" t="n"/>
      <c r="AG150" s="47" t="n"/>
      <c r="AH150" s="47" t="n"/>
      <c r="AI150" s="47" t="n"/>
      <c r="AJ150" s="47" t="n"/>
      <c r="AK150" s="47" t="n"/>
      <c r="AL150" s="47" t="n"/>
      <c r="AM150" s="47" t="n"/>
      <c r="AN150" s="47" t="n"/>
      <c r="AO150" s="47" t="n"/>
      <c r="AP150" s="47" t="n"/>
      <c r="AQ150" s="47" t="n"/>
      <c r="AR150" s="47" t="n"/>
      <c r="AS150" s="47" t="n"/>
      <c r="AT150" s="47" t="n"/>
      <c r="AU150" s="47" t="n"/>
      <c r="AV150" s="47" t="n"/>
      <c r="AW150" s="47" t="n"/>
      <c r="AX150" s="47" t="n"/>
      <c r="AY150" s="47" t="n"/>
      <c r="AZ150" s="47" t="n"/>
      <c r="BA150" s="47" t="n"/>
      <c r="BB150" s="47" t="n"/>
      <c r="BC150" s="47" t="n"/>
      <c r="BD150" s="47" t="n"/>
    </row>
    <row customFormat="true" ht="15" outlineLevel="0" r="151" s="34">
      <c r="A151" s="38" t="s">
        <v>144</v>
      </c>
      <c r="B151" s="18" t="n">
        <v>17.45</v>
      </c>
      <c r="C151" s="18" t="n">
        <v>14</v>
      </c>
      <c r="D151" s="18" t="n">
        <v>28</v>
      </c>
      <c r="E151" s="39" t="n">
        <f aca="false" ca="false" dt2D="false" dtr="false" t="normal">D151/B151</f>
        <v>1.6045845272206305</v>
      </c>
      <c r="F151" s="18" t="s">
        <v>34</v>
      </c>
      <c r="G151" s="18" t="s">
        <v>34</v>
      </c>
      <c r="H151" s="18" t="s">
        <v>34</v>
      </c>
      <c r="I151" s="18" t="s">
        <v>34</v>
      </c>
      <c r="J151" s="18" t="s">
        <v>34</v>
      </c>
      <c r="K151" s="18" t="s">
        <v>34</v>
      </c>
      <c r="L151" s="18" t="s">
        <v>34</v>
      </c>
      <c r="M151" s="18" t="s">
        <v>34</v>
      </c>
      <c r="N151" s="18" t="s">
        <v>34</v>
      </c>
      <c r="O151" s="18" t="s">
        <v>34</v>
      </c>
      <c r="P151" s="18" t="s">
        <v>34</v>
      </c>
      <c r="Q151" s="18" t="s">
        <v>34</v>
      </c>
      <c r="R151" s="18" t="s">
        <v>34</v>
      </c>
      <c r="S151" s="18" t="s">
        <v>34</v>
      </c>
      <c r="T151" s="18" t="s">
        <v>34</v>
      </c>
      <c r="U151" s="18" t="n">
        <v>2</v>
      </c>
      <c r="V151" s="36" t="n">
        <v>8</v>
      </c>
      <c r="W151" s="18" t="n">
        <v>2</v>
      </c>
      <c r="X151" s="18" t="n">
        <v>7.2</v>
      </c>
      <c r="Y151" s="18" t="s">
        <v>34</v>
      </c>
      <c r="Z151" s="18" t="s">
        <v>34</v>
      </c>
      <c r="AA151" s="18" t="s">
        <v>34</v>
      </c>
      <c r="AB151" s="18" t="s">
        <v>34</v>
      </c>
      <c r="AC151" s="18" t="n">
        <v>1</v>
      </c>
      <c r="AD151" s="18" t="n">
        <v>1</v>
      </c>
      <c r="AE151" s="37" t="n"/>
      <c r="AF151" s="37" t="n"/>
      <c r="AG151" s="37" t="n"/>
      <c r="AH151" s="37" t="n"/>
      <c r="AI151" s="37" t="n"/>
      <c r="AJ151" s="37" t="n"/>
      <c r="AK151" s="37" t="n"/>
      <c r="AL151" s="37" t="n"/>
      <c r="AM151" s="37" t="n"/>
      <c r="AN151" s="37" t="n"/>
      <c r="AO151" s="37" t="n"/>
      <c r="AP151" s="37" t="n"/>
      <c r="AQ151" s="37" t="n"/>
      <c r="AR151" s="37" t="n"/>
      <c r="AS151" s="37" t="n"/>
      <c r="AT151" s="37" t="n"/>
      <c r="AU151" s="37" t="n"/>
      <c r="AV151" s="37" t="n"/>
      <c r="AW151" s="37" t="n"/>
      <c r="AX151" s="37" t="n"/>
      <c r="AY151" s="37" t="n"/>
      <c r="AZ151" s="37" t="n"/>
      <c r="BA151" s="37" t="n"/>
      <c r="BB151" s="37" t="n"/>
      <c r="BC151" s="37" t="n"/>
      <c r="BD151" s="37" t="n"/>
    </row>
    <row customFormat="true" ht="15" outlineLevel="0" r="152" s="34">
      <c r="A152" s="38" t="s">
        <v>145</v>
      </c>
      <c r="B152" s="18" t="n">
        <v>38.57</v>
      </c>
      <c r="C152" s="18" t="n">
        <v>17</v>
      </c>
      <c r="D152" s="18" t="n">
        <v>24</v>
      </c>
      <c r="E152" s="39" t="n">
        <v>0.63</v>
      </c>
      <c r="F152" s="18" t="s">
        <v>34</v>
      </c>
      <c r="G152" s="18" t="s">
        <v>34</v>
      </c>
      <c r="H152" s="18" t="s">
        <v>34</v>
      </c>
      <c r="I152" s="18" t="s">
        <v>34</v>
      </c>
      <c r="J152" s="18" t="s">
        <v>34</v>
      </c>
      <c r="K152" s="18" t="s">
        <v>34</v>
      </c>
      <c r="L152" s="18" t="s">
        <v>34</v>
      </c>
      <c r="M152" s="18" t="s">
        <v>34</v>
      </c>
      <c r="N152" s="18" t="s">
        <v>34</v>
      </c>
      <c r="O152" s="18" t="s">
        <v>34</v>
      </c>
      <c r="P152" s="18" t="s">
        <v>34</v>
      </c>
      <c r="Q152" s="18" t="s">
        <v>34</v>
      </c>
      <c r="R152" s="18" t="s">
        <v>34</v>
      </c>
      <c r="S152" s="18" t="s">
        <v>34</v>
      </c>
      <c r="T152" s="18" t="s">
        <v>34</v>
      </c>
      <c r="U152" s="18" t="n">
        <v>1</v>
      </c>
      <c r="V152" s="36" t="n">
        <v>5</v>
      </c>
      <c r="W152" s="18" t="n">
        <v>1</v>
      </c>
      <c r="X152" s="18" t="n">
        <v>4.2</v>
      </c>
      <c r="Y152" s="18" t="s">
        <v>34</v>
      </c>
      <c r="Z152" s="18" t="s">
        <v>34</v>
      </c>
      <c r="AA152" s="18" t="s">
        <v>34</v>
      </c>
      <c r="AB152" s="18" t="s">
        <v>34</v>
      </c>
      <c r="AC152" s="18" t="s">
        <v>34</v>
      </c>
      <c r="AD152" s="18" t="n">
        <v>1</v>
      </c>
      <c r="AE152" s="37" t="n"/>
      <c r="AF152" s="37" t="n"/>
      <c r="AG152" s="37" t="n"/>
      <c r="AH152" s="37" t="n"/>
      <c r="AI152" s="37" t="n"/>
      <c r="AJ152" s="37" t="n"/>
      <c r="AK152" s="37" t="n"/>
      <c r="AL152" s="37" t="n"/>
      <c r="AM152" s="37" t="n"/>
      <c r="AN152" s="37" t="n"/>
      <c r="AO152" s="37" t="n"/>
      <c r="AP152" s="37" t="n"/>
      <c r="AQ152" s="37" t="n"/>
      <c r="AR152" s="37" t="n"/>
      <c r="AS152" s="37" t="n"/>
      <c r="AT152" s="37" t="n"/>
      <c r="AU152" s="37" t="n"/>
      <c r="AV152" s="37" t="n"/>
      <c r="AW152" s="37" t="n"/>
      <c r="AX152" s="37" t="n"/>
      <c r="AY152" s="37" t="n"/>
      <c r="AZ152" s="37" t="n"/>
      <c r="BA152" s="37" t="n"/>
      <c r="BB152" s="37" t="n"/>
      <c r="BC152" s="37" t="n"/>
      <c r="BD152" s="37" t="n"/>
    </row>
    <row customFormat="true" ht="15" outlineLevel="0" r="153" s="34">
      <c r="A153" s="38" t="s">
        <v>146</v>
      </c>
      <c r="B153" s="18" t="n">
        <f aca="false" ca="false" dt2D="false" dtr="false" t="normal">10.59+9.79+27.19</f>
        <v>47.57</v>
      </c>
      <c r="C153" s="18" t="n">
        <v>21</v>
      </c>
      <c r="D153" s="18" t="n">
        <v>21</v>
      </c>
      <c r="E153" s="39" t="n">
        <f aca="false" ca="false" dt2D="false" dtr="false" t="normal">D153/B153</f>
        <v>0.44145469833928946</v>
      </c>
      <c r="F153" s="18" t="n">
        <v>1</v>
      </c>
      <c r="G153" s="18" t="s">
        <v>34</v>
      </c>
      <c r="H153" s="18" t="s">
        <v>34</v>
      </c>
      <c r="I153" s="18" t="s">
        <v>34</v>
      </c>
      <c r="J153" s="18" t="s">
        <v>34</v>
      </c>
      <c r="K153" s="18" t="s">
        <v>34</v>
      </c>
      <c r="L153" s="18" t="s">
        <v>34</v>
      </c>
      <c r="M153" s="18" t="n">
        <v>1</v>
      </c>
      <c r="N153" s="18" t="s">
        <v>34</v>
      </c>
      <c r="O153" s="18" t="s">
        <v>34</v>
      </c>
      <c r="P153" s="18" t="s">
        <v>34</v>
      </c>
      <c r="Q153" s="18" t="s">
        <v>34</v>
      </c>
      <c r="R153" s="18" t="s">
        <v>34</v>
      </c>
      <c r="S153" s="18" t="s">
        <v>34</v>
      </c>
      <c r="T153" s="18" t="s">
        <v>34</v>
      </c>
      <c r="U153" s="18" t="n">
        <v>1</v>
      </c>
      <c r="V153" s="36" t="n">
        <v>5</v>
      </c>
      <c r="W153" s="18" t="n">
        <v>1</v>
      </c>
      <c r="X153" s="36" t="n">
        <v>4.8</v>
      </c>
      <c r="Y153" s="18" t="s">
        <v>34</v>
      </c>
      <c r="Z153" s="18" t="s">
        <v>34</v>
      </c>
      <c r="AA153" s="18" t="s">
        <v>34</v>
      </c>
      <c r="AB153" s="18" t="s">
        <v>34</v>
      </c>
      <c r="AC153" s="18" t="s">
        <v>34</v>
      </c>
      <c r="AD153" s="18" t="n">
        <v>1</v>
      </c>
      <c r="AE153" s="37" t="n"/>
      <c r="AF153" s="37" t="n"/>
      <c r="AG153" s="37" t="n"/>
      <c r="AH153" s="37" t="n"/>
      <c r="AI153" s="37" t="n"/>
      <c r="AJ153" s="37" t="n"/>
      <c r="AK153" s="37" t="n"/>
      <c r="AL153" s="37" t="n"/>
      <c r="AM153" s="37" t="n"/>
      <c r="AN153" s="37" t="n"/>
      <c r="AO153" s="37" t="n"/>
      <c r="AP153" s="37" t="n"/>
      <c r="AQ153" s="37" t="n"/>
      <c r="AR153" s="37" t="n"/>
      <c r="AS153" s="37" t="n"/>
      <c r="AT153" s="37" t="n"/>
      <c r="AU153" s="37" t="n"/>
      <c r="AV153" s="37" t="n"/>
      <c r="AW153" s="37" t="n"/>
      <c r="AX153" s="37" t="n"/>
      <c r="AY153" s="37" t="n"/>
      <c r="AZ153" s="37" t="n"/>
      <c r="BA153" s="37" t="n"/>
      <c r="BB153" s="37" t="n"/>
      <c r="BC153" s="37" t="n"/>
      <c r="BD153" s="37" t="n"/>
    </row>
    <row customFormat="true" ht="15" outlineLevel="0" r="154" s="34">
      <c r="A154" s="40" t="s">
        <v>37</v>
      </c>
      <c r="B154" s="41" t="n">
        <f aca="false" ca="false" dt2D="false" dtr="false" t="normal">SUM(B150:B153)</f>
        <v>128.26999999999998</v>
      </c>
      <c r="C154" s="41" t="n">
        <f aca="false" ca="false" dt2D="false" dtr="false" t="normal">SUM(C150:C153)</f>
        <v>91</v>
      </c>
      <c r="D154" s="41" t="n">
        <f aca="false" ca="false" dt2D="false" dtr="false" t="normal">SUM(D150:D153)</f>
        <v>122</v>
      </c>
      <c r="E154" s="42" t="n">
        <f aca="false" ca="false" dt2D="false" dtr="false" t="normal">D154/B154</f>
        <v>0.9511187339206363</v>
      </c>
      <c r="F154" s="41" t="n">
        <f aca="false" ca="false" dt2D="false" dtr="false" t="normal">SUM(F150:F153)</f>
        <v>4</v>
      </c>
      <c r="G154" s="36" t="s">
        <v>34</v>
      </c>
      <c r="H154" s="41" t="s">
        <v>34</v>
      </c>
      <c r="I154" s="41" t="n">
        <f aca="false" ca="false" dt2D="false" dtr="false" t="normal">SUM(I150:I153)</f>
        <v>0</v>
      </c>
      <c r="J154" s="18" t="s">
        <v>34</v>
      </c>
      <c r="K154" s="18" t="s">
        <v>34</v>
      </c>
      <c r="L154" s="41" t="n">
        <f aca="false" ca="false" dt2D="false" dtr="false" t="normal">SUM(L150:L153)</f>
        <v>2</v>
      </c>
      <c r="M154" s="41" t="n">
        <f aca="false" ca="false" dt2D="false" dtr="false" t="normal">SUM(M150:M153)</f>
        <v>2</v>
      </c>
      <c r="N154" s="41" t="n">
        <f aca="false" ca="false" dt2D="false" dtr="false" t="normal">SUM(N150:N153)</f>
        <v>3</v>
      </c>
      <c r="O154" s="41" t="n">
        <f aca="false" ca="false" dt2D="false" dtr="false" t="normal">SUM(O150:O153)</f>
        <v>0</v>
      </c>
      <c r="P154" s="18" t="s">
        <v>34</v>
      </c>
      <c r="Q154" s="18" t="s">
        <v>34</v>
      </c>
      <c r="R154" s="41" t="n">
        <f aca="false" ca="false" dt2D="false" dtr="false" t="normal">SUM(R150:R153)</f>
        <v>2</v>
      </c>
      <c r="S154" s="41" t="n">
        <f aca="false" ca="false" dt2D="false" dtr="false" t="normal">SUM(S150:S153)</f>
        <v>1</v>
      </c>
      <c r="T154" s="52" t="n"/>
      <c r="U154" s="41" t="n">
        <f aca="false" ca="false" dt2D="false" dtr="false" t="normal">SUM(U150:U153)</f>
        <v>7</v>
      </c>
      <c r="V154" s="36" t="s">
        <v>34</v>
      </c>
      <c r="W154" s="18" t="n">
        <f aca="false" ca="false" dt2D="false" dtr="false" t="normal">SUM(W150:W153)</f>
        <v>7</v>
      </c>
      <c r="X154" s="36" t="s">
        <v>34</v>
      </c>
      <c r="Y154" s="18" t="s">
        <v>34</v>
      </c>
      <c r="Z154" s="41" t="n">
        <f aca="false" ca="false" dt2D="false" dtr="false" t="normal">SUM(Z150:Z153)</f>
        <v>0</v>
      </c>
      <c r="AA154" s="18" t="s">
        <v>34</v>
      </c>
      <c r="AB154" s="18" t="s">
        <v>34</v>
      </c>
      <c r="AC154" s="41" t="n">
        <f aca="false" ca="false" dt2D="false" dtr="false" t="normal">SUM(AC150:AC153)</f>
        <v>3</v>
      </c>
      <c r="AD154" s="41" t="n">
        <f aca="false" ca="false" dt2D="false" dtr="false" t="normal">SUM(AD150:AD153)</f>
        <v>4</v>
      </c>
      <c r="AE154" s="37" t="n"/>
      <c r="AF154" s="37" t="n"/>
      <c r="AG154" s="37" t="n"/>
      <c r="AH154" s="37" t="n"/>
      <c r="AI154" s="37" t="n"/>
      <c r="AJ154" s="37" t="n"/>
      <c r="AK154" s="37" t="n"/>
      <c r="AL154" s="37" t="n"/>
      <c r="AM154" s="37" t="n"/>
      <c r="AN154" s="37" t="n"/>
      <c r="AO154" s="37" t="n"/>
      <c r="AP154" s="37" t="n"/>
      <c r="AQ154" s="37" t="n"/>
      <c r="AR154" s="37" t="n"/>
      <c r="AS154" s="37" t="n"/>
      <c r="AT154" s="37" t="n"/>
      <c r="AU154" s="37" t="n"/>
      <c r="AV154" s="37" t="n"/>
      <c r="AW154" s="37" t="n"/>
      <c r="AX154" s="37" t="n"/>
      <c r="AY154" s="37" t="n"/>
      <c r="AZ154" s="37" t="n"/>
      <c r="BA154" s="37" t="n"/>
      <c r="BB154" s="37" t="n"/>
      <c r="BC154" s="37" t="n"/>
      <c r="BD154" s="37" t="n"/>
    </row>
    <row customFormat="true" ht="15" outlineLevel="0" r="155" s="49">
      <c r="A155" s="44" t="s">
        <v>147</v>
      </c>
      <c r="B155" s="18" t="n"/>
      <c r="C155" s="18" t="n"/>
      <c r="D155" s="18" t="n"/>
      <c r="E155" s="39" t="n"/>
      <c r="F155" s="18" t="n"/>
      <c r="G155" s="36" t="n"/>
      <c r="H155" s="41" t="n"/>
      <c r="I155" s="18" t="n"/>
      <c r="J155" s="18" t="n"/>
      <c r="K155" s="18" t="n"/>
      <c r="L155" s="18" t="n"/>
      <c r="M155" s="18" t="n"/>
      <c r="N155" s="18" t="n"/>
      <c r="O155" s="18" t="n"/>
      <c r="P155" s="18" t="n"/>
      <c r="Q155" s="18" t="n"/>
      <c r="R155" s="18" t="n"/>
      <c r="S155" s="18" t="n"/>
      <c r="T155" s="41" t="n"/>
      <c r="U155" s="18" t="n"/>
      <c r="V155" s="36" t="n"/>
      <c r="W155" s="18" t="n"/>
      <c r="X155" s="36" t="n"/>
      <c r="Y155" s="18" t="n"/>
      <c r="Z155" s="18" t="n"/>
      <c r="AA155" s="18" t="n"/>
      <c r="AB155" s="18" t="n"/>
      <c r="AC155" s="18" t="n"/>
      <c r="AD155" s="18" t="n"/>
      <c r="AE155" s="37" t="n"/>
      <c r="AF155" s="37" t="n"/>
      <c r="AG155" s="37" t="n"/>
      <c r="AH155" s="37" t="n"/>
      <c r="AI155" s="37" t="n"/>
      <c r="AJ155" s="37" t="n"/>
      <c r="AK155" s="37" t="n"/>
      <c r="AL155" s="37" t="n"/>
      <c r="AM155" s="37" t="n"/>
      <c r="AN155" s="37" t="n"/>
      <c r="AO155" s="37" t="n"/>
      <c r="AP155" s="37" t="n"/>
      <c r="AQ155" s="37" t="n"/>
      <c r="AR155" s="37" t="n"/>
      <c r="AS155" s="37" t="n"/>
      <c r="AT155" s="37" t="n"/>
      <c r="AU155" s="37" t="n"/>
      <c r="AV155" s="37" t="n"/>
      <c r="AW155" s="37" t="n"/>
      <c r="AX155" s="37" t="n"/>
      <c r="AY155" s="37" t="n"/>
      <c r="AZ155" s="37" t="n"/>
      <c r="BA155" s="37" t="n"/>
      <c r="BB155" s="37" t="n"/>
      <c r="BC155" s="37" t="n"/>
      <c r="BD155" s="37" t="n"/>
    </row>
    <row customFormat="true" customHeight="true" ht="13.5" outlineLevel="0" r="156" s="34">
      <c r="A156" s="46" t="s">
        <v>148</v>
      </c>
      <c r="B156" s="18" t="n">
        <v>33.67</v>
      </c>
      <c r="C156" s="18" t="n">
        <v>55</v>
      </c>
      <c r="D156" s="18" t="n">
        <v>61</v>
      </c>
      <c r="E156" s="39" t="n">
        <v>1.82</v>
      </c>
      <c r="F156" s="18" t="n">
        <v>4</v>
      </c>
      <c r="G156" s="36" t="n">
        <f aca="false" ca="false" dt2D="false" dtr="false" t="normal">F156/C156*100</f>
        <v>7.2727272727272725</v>
      </c>
      <c r="H156" s="41" t="s">
        <v>34</v>
      </c>
      <c r="I156" s="41" t="s">
        <v>34</v>
      </c>
      <c r="J156" s="41" t="s">
        <v>34</v>
      </c>
      <c r="K156" s="41" t="s">
        <v>34</v>
      </c>
      <c r="L156" s="18" t="n">
        <v>2</v>
      </c>
      <c r="M156" s="18" t="n">
        <v>2</v>
      </c>
      <c r="N156" s="18" t="n">
        <v>4</v>
      </c>
      <c r="O156" s="18" t="s">
        <v>34</v>
      </c>
      <c r="P156" s="18" t="s">
        <v>34</v>
      </c>
      <c r="Q156" s="18" t="s">
        <v>34</v>
      </c>
      <c r="R156" s="18" t="n">
        <v>2</v>
      </c>
      <c r="S156" s="18" t="n">
        <v>2</v>
      </c>
      <c r="T156" s="36" t="n">
        <v>100</v>
      </c>
      <c r="U156" s="18" t="n">
        <v>4</v>
      </c>
      <c r="V156" s="36" t="n">
        <v>8</v>
      </c>
      <c r="W156" s="18" t="n">
        <v>4</v>
      </c>
      <c r="X156" s="36" t="n">
        <v>6.6</v>
      </c>
      <c r="Y156" s="18" t="s">
        <v>34</v>
      </c>
      <c r="Z156" s="18" t="s">
        <v>34</v>
      </c>
      <c r="AA156" s="18" t="s">
        <v>34</v>
      </c>
      <c r="AB156" s="18" t="s">
        <v>34</v>
      </c>
      <c r="AC156" s="18" t="n">
        <v>2</v>
      </c>
      <c r="AD156" s="18" t="n">
        <v>2</v>
      </c>
      <c r="AE156" s="37" t="n"/>
      <c r="AF156" s="37" t="n"/>
      <c r="AG156" s="37" t="n"/>
      <c r="AH156" s="37" t="n"/>
      <c r="AI156" s="37" t="n"/>
      <c r="AJ156" s="37" t="n"/>
      <c r="AK156" s="37" t="n"/>
      <c r="AL156" s="37" t="n"/>
      <c r="AM156" s="37" t="n"/>
      <c r="AN156" s="37" t="n"/>
      <c r="AO156" s="37" t="n"/>
      <c r="AP156" s="37" t="n"/>
      <c r="AQ156" s="37" t="n"/>
      <c r="AR156" s="37" t="n"/>
      <c r="AS156" s="37" t="n"/>
      <c r="AT156" s="37" t="n"/>
      <c r="AU156" s="37" t="n"/>
      <c r="AV156" s="37" t="n"/>
      <c r="AW156" s="37" t="n"/>
      <c r="AX156" s="37" t="n"/>
      <c r="AY156" s="37" t="n"/>
      <c r="AZ156" s="37" t="n"/>
      <c r="BA156" s="37" t="n"/>
      <c r="BB156" s="37" t="n"/>
      <c r="BC156" s="37" t="n"/>
      <c r="BD156" s="37" t="n"/>
    </row>
    <row customFormat="true" ht="15" outlineLevel="0" r="157" s="34">
      <c r="A157" s="46" t="s">
        <v>149</v>
      </c>
      <c r="B157" s="18" t="n">
        <v>32.76</v>
      </c>
      <c r="C157" s="18" t="n">
        <v>19</v>
      </c>
      <c r="D157" s="18" t="n">
        <v>25</v>
      </c>
      <c r="E157" s="39" t="n">
        <f aca="false" ca="false" dt2D="false" dtr="false" t="normal">D157/B157</f>
        <v>0.7631257631257632</v>
      </c>
      <c r="F157" s="18" t="s">
        <v>34</v>
      </c>
      <c r="G157" s="18" t="s">
        <v>34</v>
      </c>
      <c r="H157" s="18" t="s">
        <v>34</v>
      </c>
      <c r="I157" s="18" t="s">
        <v>34</v>
      </c>
      <c r="J157" s="18" t="s">
        <v>34</v>
      </c>
      <c r="K157" s="18" t="s">
        <v>34</v>
      </c>
      <c r="L157" s="18" t="s">
        <v>34</v>
      </c>
      <c r="M157" s="18" t="s">
        <v>34</v>
      </c>
      <c r="N157" s="18" t="s">
        <v>34</v>
      </c>
      <c r="O157" s="18" t="s">
        <v>34</v>
      </c>
      <c r="P157" s="18" t="s">
        <v>34</v>
      </c>
      <c r="Q157" s="18" t="s">
        <v>34</v>
      </c>
      <c r="R157" s="18" t="s">
        <v>34</v>
      </c>
      <c r="S157" s="18" t="s">
        <v>34</v>
      </c>
      <c r="T157" s="18" t="s">
        <v>34</v>
      </c>
      <c r="U157" s="18" t="n">
        <v>1</v>
      </c>
      <c r="V157" s="36" t="n">
        <v>5</v>
      </c>
      <c r="W157" s="18" t="n">
        <v>1</v>
      </c>
      <c r="X157" s="18" t="n">
        <v>4</v>
      </c>
      <c r="Y157" s="18" t="s">
        <v>34</v>
      </c>
      <c r="Z157" s="18" t="s">
        <v>34</v>
      </c>
      <c r="AA157" s="18" t="s">
        <v>34</v>
      </c>
      <c r="AB157" s="18" t="s">
        <v>34</v>
      </c>
      <c r="AC157" s="18" t="s">
        <v>34</v>
      </c>
      <c r="AD157" s="18" t="n">
        <v>1</v>
      </c>
      <c r="AE157" s="37" t="n"/>
      <c r="AF157" s="37" t="n"/>
      <c r="AG157" s="37" t="n"/>
      <c r="AH157" s="37" t="n"/>
      <c r="AI157" s="37" t="n"/>
      <c r="AJ157" s="37" t="n"/>
      <c r="AK157" s="37" t="n"/>
      <c r="AL157" s="37" t="n"/>
      <c r="AM157" s="37" t="n"/>
      <c r="AN157" s="37" t="n"/>
      <c r="AO157" s="37" t="n"/>
      <c r="AP157" s="37" t="n"/>
      <c r="AQ157" s="37" t="n"/>
      <c r="AR157" s="37" t="n"/>
      <c r="AS157" s="37" t="n"/>
      <c r="AT157" s="37" t="n"/>
      <c r="AU157" s="37" t="n"/>
      <c r="AV157" s="37" t="n"/>
      <c r="AW157" s="37" t="n"/>
      <c r="AX157" s="37" t="n"/>
      <c r="AY157" s="37" t="n"/>
      <c r="AZ157" s="37" t="n"/>
      <c r="BA157" s="37" t="n"/>
      <c r="BB157" s="37" t="n"/>
      <c r="BC157" s="37" t="n"/>
      <c r="BD157" s="37" t="n"/>
    </row>
    <row customFormat="true" ht="15" outlineLevel="0" r="158" s="34">
      <c r="A158" s="46" t="s">
        <v>150</v>
      </c>
      <c r="B158" s="18" t="n">
        <v>21.47</v>
      </c>
      <c r="C158" s="18" t="n">
        <v>210</v>
      </c>
      <c r="D158" s="18" t="n">
        <v>210</v>
      </c>
      <c r="E158" s="39" t="n">
        <f aca="false" ca="false" dt2D="false" dtr="false" t="normal">D158/B158</f>
        <v>9.781089892873778</v>
      </c>
      <c r="F158" s="18" t="n">
        <v>25</v>
      </c>
      <c r="G158" s="36" t="n">
        <f aca="false" ca="false" dt2D="false" dtr="false" t="normal">F158/C158*100</f>
        <v>11.904761904761903</v>
      </c>
      <c r="H158" s="41" t="s">
        <v>34</v>
      </c>
      <c r="I158" s="18" t="n">
        <v>3</v>
      </c>
      <c r="J158" s="18" t="s">
        <v>34</v>
      </c>
      <c r="K158" s="18" t="s">
        <v>34</v>
      </c>
      <c r="L158" s="18" t="n">
        <v>14</v>
      </c>
      <c r="M158" s="18" t="n">
        <v>8</v>
      </c>
      <c r="N158" s="18" t="n">
        <v>12</v>
      </c>
      <c r="O158" s="18" t="s">
        <v>34</v>
      </c>
      <c r="P158" s="18" t="s">
        <v>34</v>
      </c>
      <c r="Q158" s="18" t="s">
        <v>34</v>
      </c>
      <c r="R158" s="18" t="n">
        <v>6</v>
      </c>
      <c r="S158" s="18" t="n">
        <v>6</v>
      </c>
      <c r="T158" s="36" t="n">
        <v>48</v>
      </c>
      <c r="U158" s="18" t="n">
        <v>37</v>
      </c>
      <c r="V158" s="36" t="n">
        <v>18</v>
      </c>
      <c r="W158" s="18" t="n">
        <v>31</v>
      </c>
      <c r="X158" s="36" t="n">
        <v>14.8</v>
      </c>
      <c r="Y158" s="18" t="s">
        <v>34</v>
      </c>
      <c r="Z158" s="18" t="n">
        <v>4</v>
      </c>
      <c r="AA158" s="18" t="s">
        <v>34</v>
      </c>
      <c r="AB158" s="18" t="s">
        <v>34</v>
      </c>
      <c r="AC158" s="18" t="n">
        <v>17</v>
      </c>
      <c r="AD158" s="18" t="n">
        <v>10</v>
      </c>
      <c r="AE158" s="37" t="n"/>
      <c r="AF158" s="37" t="n"/>
      <c r="AG158" s="37" t="n"/>
      <c r="AH158" s="37" t="n"/>
      <c r="AI158" s="37" t="n"/>
      <c r="AJ158" s="37" t="n"/>
      <c r="AK158" s="37" t="n"/>
      <c r="AL158" s="37" t="n"/>
      <c r="AM158" s="37" t="n"/>
      <c r="AN158" s="37" t="n"/>
      <c r="AO158" s="37" t="n"/>
      <c r="AP158" s="37" t="n"/>
      <c r="AQ158" s="37" t="n"/>
      <c r="AR158" s="37" t="n"/>
      <c r="AS158" s="37" t="n"/>
      <c r="AT158" s="37" t="n"/>
      <c r="AU158" s="37" t="n"/>
      <c r="AV158" s="37" t="n"/>
      <c r="AW158" s="37" t="n"/>
      <c r="AX158" s="37" t="n"/>
      <c r="AY158" s="37" t="n"/>
      <c r="AZ158" s="37" t="n"/>
      <c r="BA158" s="37" t="n"/>
      <c r="BB158" s="37" t="n"/>
      <c r="BC158" s="37" t="n"/>
      <c r="BD158" s="37" t="n"/>
    </row>
    <row customFormat="true" ht="15" outlineLevel="0" r="159" s="34">
      <c r="A159" s="46" t="s">
        <v>151</v>
      </c>
      <c r="B159" s="18" t="n">
        <v>10.21</v>
      </c>
      <c r="C159" s="18" t="n">
        <v>59</v>
      </c>
      <c r="D159" s="18" t="n">
        <v>69</v>
      </c>
      <c r="E159" s="39" t="n">
        <f aca="false" ca="false" dt2D="false" dtr="false" t="normal">D159/B159</f>
        <v>6.758080313418217</v>
      </c>
      <c r="F159" s="18" t="n">
        <v>7</v>
      </c>
      <c r="G159" s="36" t="n">
        <v>7</v>
      </c>
      <c r="H159" s="41" t="s">
        <v>34</v>
      </c>
      <c r="I159" s="41" t="s">
        <v>34</v>
      </c>
      <c r="J159" s="41" t="s">
        <v>34</v>
      </c>
      <c r="K159" s="18" t="s">
        <v>34</v>
      </c>
      <c r="L159" s="18" t="n">
        <v>4</v>
      </c>
      <c r="M159" s="18" t="n">
        <v>3</v>
      </c>
      <c r="N159" s="18" t="n">
        <v>3</v>
      </c>
      <c r="O159" s="18" t="s">
        <v>34</v>
      </c>
      <c r="P159" s="18" t="s">
        <v>34</v>
      </c>
      <c r="Q159" s="18" t="s">
        <v>34</v>
      </c>
      <c r="R159" s="18" t="n">
        <v>3</v>
      </c>
      <c r="S159" s="18" t="s">
        <v>34</v>
      </c>
      <c r="T159" s="36" t="n">
        <v>43</v>
      </c>
      <c r="U159" s="18" t="n">
        <v>10</v>
      </c>
      <c r="V159" s="36" t="n">
        <v>15</v>
      </c>
      <c r="W159" s="18" t="n">
        <v>7</v>
      </c>
      <c r="X159" s="36" t="n">
        <v>10.2</v>
      </c>
      <c r="Y159" s="18" t="s">
        <v>34</v>
      </c>
      <c r="Z159" s="18" t="s">
        <v>34</v>
      </c>
      <c r="AA159" s="18" t="s">
        <v>34</v>
      </c>
      <c r="AB159" s="18" t="s">
        <v>34</v>
      </c>
      <c r="AC159" s="18" t="n">
        <v>4</v>
      </c>
      <c r="AD159" s="18" t="n">
        <v>3</v>
      </c>
      <c r="AE159" s="37" t="n"/>
      <c r="AF159" s="37" t="n"/>
      <c r="AG159" s="37" t="n"/>
      <c r="AH159" s="37" t="n"/>
      <c r="AI159" s="37" t="n"/>
      <c r="AJ159" s="37" t="n"/>
      <c r="AK159" s="37" t="n"/>
      <c r="AL159" s="37" t="n"/>
      <c r="AM159" s="37" t="n"/>
      <c r="AN159" s="37" t="n"/>
      <c r="AO159" s="37" t="n"/>
      <c r="AP159" s="37" t="n"/>
      <c r="AQ159" s="37" t="n"/>
      <c r="AR159" s="37" t="n"/>
      <c r="AS159" s="37" t="n"/>
      <c r="AT159" s="37" t="n"/>
      <c r="AU159" s="37" t="n"/>
      <c r="AV159" s="37" t="n"/>
      <c r="AW159" s="37" t="n"/>
      <c r="AX159" s="37" t="n"/>
      <c r="AY159" s="37" t="n"/>
      <c r="AZ159" s="37" t="n"/>
      <c r="BA159" s="37" t="n"/>
      <c r="BB159" s="37" t="n"/>
      <c r="BC159" s="37" t="n"/>
      <c r="BD159" s="37" t="n"/>
    </row>
    <row customFormat="true" ht="15" outlineLevel="0" r="160" s="34">
      <c r="A160" s="38" t="s">
        <v>152</v>
      </c>
      <c r="B160" s="18" t="n">
        <v>19.22</v>
      </c>
      <c r="C160" s="18" t="n">
        <v>15</v>
      </c>
      <c r="D160" s="18" t="n">
        <v>20</v>
      </c>
      <c r="E160" s="39" t="n">
        <f aca="false" ca="false" dt2D="false" dtr="false" t="normal">D160/B160</f>
        <v>1.040582726326743</v>
      </c>
      <c r="F160" s="18" t="s">
        <v>34</v>
      </c>
      <c r="G160" s="18" t="s">
        <v>34</v>
      </c>
      <c r="H160" s="18" t="s">
        <v>34</v>
      </c>
      <c r="I160" s="18" t="s">
        <v>34</v>
      </c>
      <c r="J160" s="18" t="s">
        <v>34</v>
      </c>
      <c r="K160" s="18" t="s">
        <v>34</v>
      </c>
      <c r="L160" s="18" t="s">
        <v>34</v>
      </c>
      <c r="M160" s="18" t="s">
        <v>34</v>
      </c>
      <c r="N160" s="18" t="s">
        <v>34</v>
      </c>
      <c r="O160" s="18" t="s">
        <v>34</v>
      </c>
      <c r="P160" s="18" t="s">
        <v>34</v>
      </c>
      <c r="Q160" s="18" t="s">
        <v>34</v>
      </c>
      <c r="R160" s="18" t="s">
        <v>34</v>
      </c>
      <c r="S160" s="18" t="s">
        <v>34</v>
      </c>
      <c r="T160" s="36" t="s">
        <v>34</v>
      </c>
      <c r="U160" s="18" t="n">
        <v>1</v>
      </c>
      <c r="V160" s="36" t="n">
        <v>8</v>
      </c>
      <c r="W160" s="18" t="n">
        <v>1</v>
      </c>
      <c r="X160" s="36" t="n">
        <v>5</v>
      </c>
      <c r="Y160" s="18" t="s">
        <v>34</v>
      </c>
      <c r="Z160" s="18" t="s">
        <v>34</v>
      </c>
      <c r="AA160" s="18" t="s">
        <v>34</v>
      </c>
      <c r="AB160" s="18" t="s">
        <v>34</v>
      </c>
      <c r="AC160" s="18" t="s">
        <v>34</v>
      </c>
      <c r="AD160" s="18" t="n">
        <v>1</v>
      </c>
      <c r="AE160" s="37" t="n"/>
      <c r="AF160" s="37" t="n"/>
      <c r="AG160" s="37" t="n"/>
      <c r="AH160" s="37" t="n"/>
      <c r="AI160" s="37" t="n"/>
      <c r="AJ160" s="37" t="n"/>
      <c r="AK160" s="37" t="n"/>
      <c r="AL160" s="37" t="n"/>
      <c r="AM160" s="37" t="n"/>
      <c r="AN160" s="37" t="n"/>
      <c r="AO160" s="37" t="n"/>
      <c r="AP160" s="37" t="n"/>
      <c r="AQ160" s="37" t="n"/>
      <c r="AR160" s="37" t="n"/>
      <c r="AS160" s="37" t="n"/>
      <c r="AT160" s="37" t="n"/>
      <c r="AU160" s="37" t="n"/>
      <c r="AV160" s="37" t="n"/>
      <c r="AW160" s="37" t="n"/>
      <c r="AX160" s="37" t="n"/>
      <c r="AY160" s="37" t="n"/>
      <c r="AZ160" s="37" t="n"/>
      <c r="BA160" s="37" t="n"/>
      <c r="BB160" s="37" t="n"/>
      <c r="BC160" s="37" t="n"/>
      <c r="BD160" s="37" t="n"/>
    </row>
    <row customFormat="true" ht="15" outlineLevel="0" r="161" s="34">
      <c r="A161" s="38" t="s">
        <v>153</v>
      </c>
      <c r="B161" s="18" t="n">
        <v>54.58</v>
      </c>
      <c r="C161" s="18" t="n">
        <v>36</v>
      </c>
      <c r="D161" s="18" t="n">
        <v>40</v>
      </c>
      <c r="E161" s="39" t="n">
        <f aca="false" ca="false" dt2D="false" dtr="false" t="normal">D161/B161</f>
        <v>0.7328691828508611</v>
      </c>
      <c r="F161" s="18" t="n">
        <v>1</v>
      </c>
      <c r="G161" s="41" t="s">
        <v>34</v>
      </c>
      <c r="H161" s="41" t="s">
        <v>34</v>
      </c>
      <c r="I161" s="41" t="s">
        <v>34</v>
      </c>
      <c r="J161" s="41" t="s">
        <v>34</v>
      </c>
      <c r="K161" s="41" t="s">
        <v>34</v>
      </c>
      <c r="L161" s="41" t="s">
        <v>34</v>
      </c>
      <c r="M161" s="18" t="n">
        <v>1</v>
      </c>
      <c r="N161" s="18" t="n">
        <v>1</v>
      </c>
      <c r="O161" s="18" t="s">
        <v>34</v>
      </c>
      <c r="P161" s="18" t="s">
        <v>34</v>
      </c>
      <c r="Q161" s="18" t="s">
        <v>34</v>
      </c>
      <c r="R161" s="18" t="s">
        <v>34</v>
      </c>
      <c r="S161" s="18" t="n">
        <v>1</v>
      </c>
      <c r="T161" s="36" t="n">
        <v>100</v>
      </c>
      <c r="U161" s="18" t="n">
        <v>2</v>
      </c>
      <c r="V161" s="36" t="n">
        <v>5</v>
      </c>
      <c r="W161" s="18" t="n">
        <v>1</v>
      </c>
      <c r="X161" s="36" t="n">
        <v>2.7</v>
      </c>
      <c r="Y161" s="18" t="s">
        <v>34</v>
      </c>
      <c r="Z161" s="18" t="s">
        <v>34</v>
      </c>
      <c r="AA161" s="18" t="s">
        <v>34</v>
      </c>
      <c r="AB161" s="18" t="s">
        <v>34</v>
      </c>
      <c r="AC161" s="41" t="s">
        <v>34</v>
      </c>
      <c r="AD161" s="18" t="n">
        <v>1</v>
      </c>
      <c r="AE161" s="37" t="n"/>
      <c r="AF161" s="37" t="n"/>
      <c r="AG161" s="37" t="n"/>
      <c r="AH161" s="37" t="n"/>
      <c r="AI161" s="37" t="n"/>
      <c r="AJ161" s="37" t="n"/>
      <c r="AK161" s="37" t="n"/>
      <c r="AL161" s="37" t="n"/>
      <c r="AM161" s="37" t="n"/>
      <c r="AN161" s="37" t="n"/>
      <c r="AO161" s="37" t="n"/>
      <c r="AP161" s="37" t="n"/>
      <c r="AQ161" s="37" t="n"/>
      <c r="AR161" s="37" t="n"/>
      <c r="AS161" s="37" t="n"/>
      <c r="AT161" s="37" t="n"/>
      <c r="AU161" s="37" t="n"/>
      <c r="AV161" s="37" t="n"/>
      <c r="AW161" s="37" t="n"/>
      <c r="AX161" s="37" t="n"/>
      <c r="AY161" s="37" t="n"/>
      <c r="AZ161" s="37" t="n"/>
      <c r="BA161" s="37" t="n"/>
      <c r="BB161" s="37" t="n"/>
      <c r="BC161" s="37" t="n"/>
      <c r="BD161" s="37" t="n"/>
    </row>
    <row customFormat="true" ht="15" outlineLevel="0" r="162" s="34">
      <c r="A162" s="38" t="s">
        <v>154</v>
      </c>
      <c r="B162" s="18" t="n">
        <v>67.12</v>
      </c>
      <c r="C162" s="18" t="n">
        <v>32</v>
      </c>
      <c r="D162" s="18" t="n">
        <v>60</v>
      </c>
      <c r="E162" s="39" t="n">
        <f aca="false" ca="false" dt2D="false" dtr="false" t="normal">D162/B162</f>
        <v>0.8939213349225268</v>
      </c>
      <c r="F162" s="18" t="n">
        <v>1</v>
      </c>
      <c r="G162" s="41" t="s">
        <v>34</v>
      </c>
      <c r="H162" s="41" t="s">
        <v>34</v>
      </c>
      <c r="I162" s="41" t="s">
        <v>34</v>
      </c>
      <c r="J162" s="41" t="s">
        <v>34</v>
      </c>
      <c r="K162" s="41" t="s">
        <v>34</v>
      </c>
      <c r="L162" s="41" t="s">
        <v>34</v>
      </c>
      <c r="M162" s="18" t="n">
        <v>1</v>
      </c>
      <c r="N162" s="18" t="n">
        <v>1</v>
      </c>
      <c r="O162" s="18" t="s">
        <v>34</v>
      </c>
      <c r="P162" s="18" t="s">
        <v>34</v>
      </c>
      <c r="Q162" s="18" t="s">
        <v>34</v>
      </c>
      <c r="R162" s="18" t="s">
        <v>34</v>
      </c>
      <c r="S162" s="18" t="n">
        <v>1</v>
      </c>
      <c r="T162" s="36" t="n">
        <v>100</v>
      </c>
      <c r="U162" s="18" t="n">
        <v>3</v>
      </c>
      <c r="V162" s="36" t="n">
        <v>5</v>
      </c>
      <c r="W162" s="18" t="n">
        <v>1</v>
      </c>
      <c r="X162" s="36" t="n">
        <v>1.7</v>
      </c>
      <c r="Y162" s="18" t="s">
        <v>34</v>
      </c>
      <c r="Z162" s="18" t="s">
        <v>34</v>
      </c>
      <c r="AA162" s="18" t="s">
        <v>34</v>
      </c>
      <c r="AB162" s="18" t="s">
        <v>34</v>
      </c>
      <c r="AC162" s="41" t="s">
        <v>34</v>
      </c>
      <c r="AD162" s="18" t="n">
        <v>1</v>
      </c>
      <c r="AE162" s="37" t="n"/>
      <c r="AF162" s="37" t="n"/>
      <c r="AG162" s="37" t="n"/>
      <c r="AH162" s="37" t="n"/>
      <c r="AI162" s="37" t="n"/>
      <c r="AJ162" s="37" t="n"/>
      <c r="AK162" s="37" t="n"/>
      <c r="AL162" s="37" t="n"/>
      <c r="AM162" s="37" t="n"/>
      <c r="AN162" s="37" t="n"/>
      <c r="AO162" s="37" t="n"/>
      <c r="AP162" s="37" t="n"/>
      <c r="AQ162" s="37" t="n"/>
      <c r="AR162" s="37" t="n"/>
      <c r="AS162" s="37" t="n"/>
      <c r="AT162" s="37" t="n"/>
      <c r="AU162" s="37" t="n"/>
      <c r="AV162" s="37" t="n"/>
      <c r="AW162" s="37" t="n"/>
      <c r="AX162" s="37" t="n"/>
      <c r="AY162" s="37" t="n"/>
      <c r="AZ162" s="37" t="n"/>
      <c r="BA162" s="37" t="n"/>
      <c r="BB162" s="37" t="n"/>
      <c r="BC162" s="37" t="n"/>
      <c r="BD162" s="37" t="n"/>
    </row>
    <row customFormat="true" ht="15" outlineLevel="0" r="163" s="34">
      <c r="A163" s="38" t="s">
        <v>155</v>
      </c>
      <c r="B163" s="18" t="n">
        <v>30.26</v>
      </c>
      <c r="C163" s="18" t="n">
        <v>0</v>
      </c>
      <c r="D163" s="18" t="n">
        <v>15</v>
      </c>
      <c r="E163" s="39" t="n">
        <f aca="false" ca="false" dt2D="false" dtr="false" t="normal">D163/B163</f>
        <v>0.495703899537343</v>
      </c>
      <c r="F163" s="41" t="s">
        <v>34</v>
      </c>
      <c r="G163" s="41" t="s">
        <v>34</v>
      </c>
      <c r="H163" s="41" t="s">
        <v>34</v>
      </c>
      <c r="I163" s="41" t="s">
        <v>34</v>
      </c>
      <c r="J163" s="41" t="s">
        <v>34</v>
      </c>
      <c r="K163" s="41" t="s">
        <v>34</v>
      </c>
      <c r="L163" s="41" t="s">
        <v>34</v>
      </c>
      <c r="M163" s="41" t="s">
        <v>34</v>
      </c>
      <c r="N163" s="41" t="s">
        <v>34</v>
      </c>
      <c r="O163" s="41" t="s">
        <v>34</v>
      </c>
      <c r="P163" s="41" t="s">
        <v>34</v>
      </c>
      <c r="Q163" s="41" t="s">
        <v>34</v>
      </c>
      <c r="R163" s="41" t="s">
        <v>34</v>
      </c>
      <c r="S163" s="41" t="s">
        <v>34</v>
      </c>
      <c r="T163" s="41" t="s">
        <v>34</v>
      </c>
      <c r="U163" s="41" t="s">
        <v>34</v>
      </c>
      <c r="V163" s="52" t="s">
        <v>34</v>
      </c>
      <c r="W163" s="41" t="s">
        <v>34</v>
      </c>
      <c r="X163" s="41" t="s">
        <v>34</v>
      </c>
      <c r="Y163" s="41" t="s">
        <v>34</v>
      </c>
      <c r="Z163" s="18" t="s">
        <v>34</v>
      </c>
      <c r="AA163" s="18" t="s">
        <v>34</v>
      </c>
      <c r="AB163" s="18" t="s">
        <v>34</v>
      </c>
      <c r="AC163" s="41" t="s">
        <v>34</v>
      </c>
      <c r="AD163" s="18" t="n"/>
      <c r="AE163" s="37" t="n"/>
      <c r="AF163" s="37" t="n"/>
      <c r="AG163" s="37" t="n"/>
      <c r="AH163" s="37" t="n"/>
      <c r="AI163" s="37" t="n"/>
      <c r="AJ163" s="37" t="n"/>
      <c r="AK163" s="37" t="n"/>
      <c r="AL163" s="37" t="n"/>
      <c r="AM163" s="37" t="n"/>
      <c r="AN163" s="37" t="n"/>
      <c r="AO163" s="37" t="n"/>
      <c r="AP163" s="37" t="n"/>
      <c r="AQ163" s="37" t="n"/>
      <c r="AR163" s="37" t="n"/>
      <c r="AS163" s="37" t="n"/>
      <c r="AT163" s="37" t="n"/>
      <c r="AU163" s="37" t="n"/>
      <c r="AV163" s="37" t="n"/>
      <c r="AW163" s="37" t="n"/>
      <c r="AX163" s="37" t="n"/>
      <c r="AY163" s="37" t="n"/>
      <c r="AZ163" s="37" t="n"/>
      <c r="BA163" s="37" t="n"/>
      <c r="BB163" s="37" t="n"/>
      <c r="BC163" s="37" t="n"/>
      <c r="BD163" s="37" t="n"/>
    </row>
    <row customFormat="true" ht="15" outlineLevel="0" r="164" s="34">
      <c r="A164" s="40" t="s">
        <v>37</v>
      </c>
      <c r="B164" s="41" t="n">
        <f aca="false" ca="false" dt2D="false" dtr="false" t="normal">SUM(B156:B163)</f>
        <v>269.29</v>
      </c>
      <c r="C164" s="41" t="n">
        <f aca="false" ca="false" dt2D="false" dtr="false" t="normal">SUM(C156:C163)</f>
        <v>426</v>
      </c>
      <c r="D164" s="41" t="n">
        <f aca="false" ca="false" dt2D="false" dtr="false" t="normal">SUM(D156:D163)</f>
        <v>500</v>
      </c>
      <c r="E164" s="42" t="n">
        <f aca="false" ca="false" dt2D="false" dtr="false" t="normal">D164/B164</f>
        <v>1.8567343755802292</v>
      </c>
      <c r="F164" s="41" t="n">
        <f aca="false" ca="false" dt2D="false" dtr="false" t="normal">SUM(F156:F163)</f>
        <v>38</v>
      </c>
      <c r="G164" s="36" t="s">
        <v>34</v>
      </c>
      <c r="H164" s="41" t="s">
        <v>34</v>
      </c>
      <c r="I164" s="41" t="n">
        <f aca="false" ca="false" dt2D="false" dtr="false" t="normal">SUM(I156:I163)</f>
        <v>3</v>
      </c>
      <c r="J164" s="18" t="s">
        <v>34</v>
      </c>
      <c r="K164" s="18" t="s">
        <v>34</v>
      </c>
      <c r="L164" s="41" t="n">
        <f aca="false" ca="false" dt2D="false" dtr="false" t="normal">SUM(L156:L163)</f>
        <v>20</v>
      </c>
      <c r="M164" s="41" t="n">
        <f aca="false" ca="false" dt2D="false" dtr="false" t="normal">SUM(M156:M163)</f>
        <v>15</v>
      </c>
      <c r="N164" s="41" t="n">
        <f aca="false" ca="false" dt2D="false" dtr="false" t="normal">SUM(N156:N163)</f>
        <v>21</v>
      </c>
      <c r="O164" s="41" t="n">
        <f aca="false" ca="false" dt2D="false" dtr="false" t="normal">SUM(O156:O163)</f>
        <v>0</v>
      </c>
      <c r="P164" s="18" t="s">
        <v>34</v>
      </c>
      <c r="Q164" s="18" t="s">
        <v>34</v>
      </c>
      <c r="R164" s="41" t="n">
        <f aca="false" ca="false" dt2D="false" dtr="false" t="normal">SUM(R156:R163)</f>
        <v>11</v>
      </c>
      <c r="S164" s="41" t="n">
        <f aca="false" ca="false" dt2D="false" dtr="false" t="normal">SUM(S156:S163)</f>
        <v>10</v>
      </c>
      <c r="T164" s="52" t="s">
        <v>34</v>
      </c>
      <c r="U164" s="41" t="n">
        <f aca="false" ca="false" dt2D="false" dtr="false" t="normal">SUM(U156:U163)</f>
        <v>58</v>
      </c>
      <c r="V164" s="52" t="s">
        <v>34</v>
      </c>
      <c r="W164" s="41" t="n">
        <f aca="false" ca="false" dt2D="false" dtr="false" t="normal">SUM(W156:W163)</f>
        <v>46</v>
      </c>
      <c r="X164" s="52" t="s">
        <v>34</v>
      </c>
      <c r="Y164" s="41" t="s">
        <v>34</v>
      </c>
      <c r="Z164" s="41" t="n">
        <f aca="false" ca="false" dt2D="false" dtr="false" t="normal">SUM(Z156:Z163)</f>
        <v>4</v>
      </c>
      <c r="AA164" s="41" t="s">
        <v>34</v>
      </c>
      <c r="AB164" s="41" t="s">
        <v>34</v>
      </c>
      <c r="AC164" s="41" t="n">
        <f aca="false" ca="false" dt2D="false" dtr="false" t="normal">SUM(AC156:AC163)</f>
        <v>23</v>
      </c>
      <c r="AD164" s="41" t="n">
        <f aca="false" ca="false" dt2D="false" dtr="false" t="normal">SUM(AD156:AD163)</f>
        <v>19</v>
      </c>
      <c r="AE164" s="37" t="n"/>
      <c r="AF164" s="37" t="n"/>
      <c r="AG164" s="37" t="n"/>
      <c r="AH164" s="37" t="n"/>
      <c r="AI164" s="37" t="n"/>
      <c r="AJ164" s="37" t="n"/>
      <c r="AK164" s="37" t="n"/>
      <c r="AL164" s="37" t="n"/>
      <c r="AM164" s="37" t="n"/>
      <c r="AN164" s="37" t="n"/>
      <c r="AO164" s="37" t="n"/>
      <c r="AP164" s="37" t="n"/>
      <c r="AQ164" s="37" t="n"/>
      <c r="AR164" s="37" t="n"/>
      <c r="AS164" s="37" t="n"/>
      <c r="AT164" s="37" t="n"/>
      <c r="AU164" s="37" t="n"/>
      <c r="AV164" s="37" t="n"/>
      <c r="AW164" s="37" t="n"/>
      <c r="AX164" s="37" t="n"/>
      <c r="AY164" s="37" t="n"/>
      <c r="AZ164" s="37" t="n"/>
      <c r="BA164" s="37" t="n"/>
      <c r="BB164" s="37" t="n"/>
      <c r="BC164" s="37" t="n"/>
      <c r="BD164" s="37" t="n"/>
    </row>
    <row customFormat="true" ht="15" outlineLevel="0" r="165" s="49">
      <c r="A165" s="41" t="s">
        <v>156</v>
      </c>
      <c r="B165" s="18" t="n"/>
      <c r="C165" s="18" t="n"/>
      <c r="D165" s="18" t="n"/>
      <c r="E165" s="39" t="n"/>
      <c r="F165" s="18" t="n"/>
      <c r="G165" s="36" t="n"/>
      <c r="H165" s="41" t="n"/>
      <c r="I165" s="18" t="n"/>
      <c r="J165" s="18" t="n"/>
      <c r="K165" s="18" t="n"/>
      <c r="L165" s="18" t="n"/>
      <c r="M165" s="18" t="n"/>
      <c r="N165" s="18" t="n"/>
      <c r="O165" s="18" t="n"/>
      <c r="P165" s="18" t="n"/>
      <c r="Q165" s="18" t="n"/>
      <c r="R165" s="18" t="n"/>
      <c r="S165" s="18" t="n"/>
      <c r="T165" s="41" t="n"/>
      <c r="U165" s="18" t="n"/>
      <c r="V165" s="36" t="n"/>
      <c r="W165" s="18" t="n"/>
      <c r="X165" s="36" t="n"/>
      <c r="Y165" s="18" t="n"/>
      <c r="Z165" s="18" t="n"/>
      <c r="AA165" s="18" t="n"/>
      <c r="AB165" s="18" t="n"/>
      <c r="AC165" s="18" t="n"/>
      <c r="AD165" s="18" t="n"/>
      <c r="AE165" s="37" t="n"/>
      <c r="AF165" s="37" t="n"/>
      <c r="AG165" s="37" t="n"/>
      <c r="AH165" s="37" t="n"/>
      <c r="AI165" s="37" t="n"/>
      <c r="AJ165" s="37" t="n"/>
      <c r="AK165" s="37" t="n"/>
      <c r="AL165" s="37" t="n"/>
      <c r="AM165" s="37" t="n"/>
      <c r="AN165" s="37" t="n"/>
      <c r="AO165" s="37" t="n"/>
      <c r="AP165" s="37" t="n"/>
      <c r="AQ165" s="37" t="n"/>
      <c r="AR165" s="37" t="n"/>
      <c r="AS165" s="37" t="n"/>
      <c r="AT165" s="37" t="n"/>
      <c r="AU165" s="37" t="n"/>
      <c r="AV165" s="37" t="n"/>
      <c r="AW165" s="37" t="n"/>
      <c r="AX165" s="37" t="n"/>
      <c r="AY165" s="37" t="n"/>
      <c r="AZ165" s="37" t="n"/>
      <c r="BA165" s="37" t="n"/>
      <c r="BB165" s="37" t="n"/>
      <c r="BC165" s="37" t="n"/>
      <c r="BD165" s="37" t="n"/>
    </row>
    <row customFormat="true" customHeight="true" ht="12.75" outlineLevel="0" r="166" s="50">
      <c r="A166" s="46" t="s">
        <v>157</v>
      </c>
      <c r="B166" s="18" t="n">
        <v>14.93</v>
      </c>
      <c r="C166" s="18" t="n">
        <v>73</v>
      </c>
      <c r="D166" s="18" t="n">
        <v>77</v>
      </c>
      <c r="E166" s="39" t="n">
        <f aca="false" ca="false" dt2D="false" dtr="false" t="normal">D166/B166</f>
        <v>5.157401205626256</v>
      </c>
      <c r="F166" s="18" t="n">
        <v>6</v>
      </c>
      <c r="G166" s="36" t="n">
        <f aca="false" ca="false" dt2D="false" dtr="false" t="normal">F166/C166*100</f>
        <v>8.21917808219178</v>
      </c>
      <c r="H166" s="41" t="s">
        <v>34</v>
      </c>
      <c r="I166" s="41" t="s">
        <v>34</v>
      </c>
      <c r="J166" s="41" t="s">
        <v>34</v>
      </c>
      <c r="K166" s="18" t="s">
        <v>34</v>
      </c>
      <c r="L166" s="18" t="n">
        <v>3</v>
      </c>
      <c r="M166" s="18" t="n">
        <v>3</v>
      </c>
      <c r="N166" s="18" t="n">
        <v>6</v>
      </c>
      <c r="O166" s="18" t="s">
        <v>34</v>
      </c>
      <c r="P166" s="18" t="s">
        <v>34</v>
      </c>
      <c r="Q166" s="18" t="s">
        <v>34</v>
      </c>
      <c r="R166" s="18" t="n">
        <v>3</v>
      </c>
      <c r="S166" s="18" t="n">
        <v>3</v>
      </c>
      <c r="T166" s="36" t="n">
        <v>100</v>
      </c>
      <c r="U166" s="18" t="n">
        <v>9</v>
      </c>
      <c r="V166" s="36" t="n">
        <v>12</v>
      </c>
      <c r="W166" s="18" t="n">
        <v>7</v>
      </c>
      <c r="X166" s="36" t="n">
        <v>9.1</v>
      </c>
      <c r="Y166" s="18" t="s">
        <v>34</v>
      </c>
      <c r="Z166" s="18" t="n">
        <v>1</v>
      </c>
      <c r="AA166" s="18" t="s">
        <v>34</v>
      </c>
      <c r="AB166" s="18" t="s">
        <v>34</v>
      </c>
      <c r="AC166" s="18" t="n">
        <v>3</v>
      </c>
      <c r="AD166" s="18" t="n">
        <v>3</v>
      </c>
      <c r="AE166" s="51" t="n"/>
      <c r="AF166" s="51" t="n"/>
      <c r="AG166" s="51" t="n"/>
      <c r="AH166" s="51" t="n"/>
      <c r="AI166" s="51" t="n"/>
      <c r="AJ166" s="51" t="n"/>
      <c r="AK166" s="51" t="n"/>
      <c r="AL166" s="51" t="n"/>
      <c r="AM166" s="51" t="n"/>
      <c r="AN166" s="51" t="n"/>
      <c r="AO166" s="51" t="n"/>
      <c r="AP166" s="51" t="n"/>
      <c r="AQ166" s="51" t="n"/>
      <c r="AR166" s="51" t="n"/>
      <c r="AS166" s="51" t="n"/>
      <c r="AT166" s="51" t="n"/>
      <c r="AU166" s="51" t="n"/>
      <c r="AV166" s="51" t="n"/>
      <c r="AW166" s="51" t="n"/>
      <c r="AX166" s="51" t="n"/>
      <c r="AY166" s="51" t="n"/>
      <c r="AZ166" s="51" t="n"/>
      <c r="BA166" s="51" t="n"/>
      <c r="BB166" s="51" t="n"/>
      <c r="BC166" s="51" t="n"/>
      <c r="BD166" s="51" t="n"/>
    </row>
    <row customFormat="true" customHeight="true" ht="12.75" outlineLevel="0" r="167" s="50">
      <c r="A167" s="46" t="s">
        <v>158</v>
      </c>
      <c r="B167" s="18" t="n">
        <v>30.94</v>
      </c>
      <c r="C167" s="18" t="n">
        <v>113</v>
      </c>
      <c r="D167" s="18" t="n">
        <v>113</v>
      </c>
      <c r="E167" s="39" t="n">
        <f aca="false" ca="false" dt2D="false" dtr="false" t="normal">D167/B167</f>
        <v>3.652230122818358</v>
      </c>
      <c r="F167" s="18" t="n">
        <v>7</v>
      </c>
      <c r="G167" s="36" t="n">
        <f aca="false" ca="false" dt2D="false" dtr="false" t="normal">F167/C167*100</f>
        <v>6.1946902654867255</v>
      </c>
      <c r="H167" s="41" t="s">
        <v>34</v>
      </c>
      <c r="I167" s="18" t="n">
        <v>1</v>
      </c>
      <c r="J167" s="18" t="s">
        <v>34</v>
      </c>
      <c r="K167" s="18" t="s">
        <v>34</v>
      </c>
      <c r="L167" s="18" t="n">
        <v>3</v>
      </c>
      <c r="M167" s="18" t="n">
        <v>3</v>
      </c>
      <c r="N167" s="18" t="n"/>
      <c r="O167" s="18" t="s">
        <v>34</v>
      </c>
      <c r="P167" s="18" t="n"/>
      <c r="Q167" s="18" t="s">
        <v>34</v>
      </c>
      <c r="R167" s="18" t="n"/>
      <c r="S167" s="18" t="n"/>
      <c r="T167" s="36" t="n">
        <v>86</v>
      </c>
      <c r="U167" s="18" t="n">
        <v>13</v>
      </c>
      <c r="V167" s="36" t="n">
        <v>12</v>
      </c>
      <c r="W167" s="18" t="n">
        <v>7</v>
      </c>
      <c r="X167" s="36" t="n">
        <v>6.2</v>
      </c>
      <c r="Y167" s="18" t="s">
        <v>34</v>
      </c>
      <c r="Z167" s="18" t="n">
        <v>1</v>
      </c>
      <c r="AA167" s="18" t="s">
        <v>34</v>
      </c>
      <c r="AB167" s="18" t="s">
        <v>34</v>
      </c>
      <c r="AC167" s="18" t="n">
        <v>3</v>
      </c>
      <c r="AD167" s="18" t="n">
        <v>3</v>
      </c>
      <c r="AE167" s="51" t="n"/>
      <c r="AF167" s="51" t="n"/>
      <c r="AG167" s="51" t="n"/>
      <c r="AH167" s="51" t="n"/>
      <c r="AI167" s="51" t="n"/>
      <c r="AJ167" s="51" t="n"/>
      <c r="AK167" s="51" t="n"/>
      <c r="AL167" s="51" t="n"/>
      <c r="AM167" s="51" t="n"/>
      <c r="AN167" s="51" t="n"/>
      <c r="AO167" s="51" t="n"/>
      <c r="AP167" s="51" t="n"/>
      <c r="AQ167" s="51" t="n"/>
      <c r="AR167" s="51" t="n"/>
      <c r="AS167" s="51" t="n"/>
      <c r="AT167" s="51" t="n"/>
      <c r="AU167" s="51" t="n"/>
      <c r="AV167" s="51" t="n"/>
      <c r="AW167" s="51" t="n"/>
      <c r="AX167" s="51" t="n"/>
      <c r="AY167" s="51" t="n"/>
      <c r="AZ167" s="51" t="n"/>
      <c r="BA167" s="51" t="n"/>
      <c r="BB167" s="51" t="n"/>
      <c r="BC167" s="51" t="n"/>
      <c r="BD167" s="51" t="n"/>
    </row>
    <row customFormat="true" ht="15" outlineLevel="0" r="168" s="34">
      <c r="A168" s="40" t="s">
        <v>37</v>
      </c>
      <c r="B168" s="41" t="n">
        <f aca="false" ca="false" dt2D="false" dtr="false" t="normal">SUM(B166:B167)</f>
        <v>45.870000000000005</v>
      </c>
      <c r="C168" s="41" t="n">
        <f aca="false" ca="false" dt2D="false" dtr="false" t="normal">SUM(C166:C167)</f>
        <v>186</v>
      </c>
      <c r="D168" s="41" t="n">
        <f aca="false" ca="false" dt2D="false" dtr="false" t="normal">SUM(D166:D167)</f>
        <v>190</v>
      </c>
      <c r="E168" s="42" t="n">
        <f aca="false" ca="false" dt2D="false" dtr="false" t="normal">D168/B168</f>
        <v>4.142140832788314</v>
      </c>
      <c r="F168" s="41" t="n">
        <f aca="false" ca="false" dt2D="false" dtr="false" t="normal">SUM(F166:F167)</f>
        <v>13</v>
      </c>
      <c r="G168" s="36" t="n"/>
      <c r="H168" s="41" t="s">
        <v>34</v>
      </c>
      <c r="I168" s="41" t="n">
        <f aca="false" ca="false" dt2D="false" dtr="false" t="normal">SUM(I166:I167)</f>
        <v>1</v>
      </c>
      <c r="J168" s="18" t="s">
        <v>34</v>
      </c>
      <c r="K168" s="18" t="s">
        <v>34</v>
      </c>
      <c r="L168" s="41" t="n">
        <f aca="false" ca="false" dt2D="false" dtr="false" t="normal">SUM(L166:L167)</f>
        <v>6</v>
      </c>
      <c r="M168" s="41" t="n">
        <f aca="false" ca="false" dt2D="false" dtr="false" t="normal">SUM(M166:M167)</f>
        <v>6</v>
      </c>
      <c r="N168" s="41" t="n">
        <f aca="false" ca="false" dt2D="false" dtr="false" t="normal">SUM(N166:N167)</f>
        <v>6</v>
      </c>
      <c r="O168" s="41" t="n">
        <f aca="false" ca="false" dt2D="false" dtr="false" t="normal">SUM(O166:O167)</f>
        <v>0</v>
      </c>
      <c r="P168" s="41" t="n">
        <f aca="false" ca="false" dt2D="false" dtr="false" t="normal">SUM(P166:P167)</f>
        <v>0</v>
      </c>
      <c r="Q168" s="18" t="s">
        <v>34</v>
      </c>
      <c r="R168" s="41" t="n">
        <f aca="false" ca="false" dt2D="false" dtr="false" t="normal">SUM(R166:R167)</f>
        <v>3</v>
      </c>
      <c r="S168" s="41" t="n">
        <f aca="false" ca="false" dt2D="false" dtr="false" t="normal">SUM(S166:S167)</f>
        <v>3</v>
      </c>
      <c r="T168" s="52" t="n"/>
      <c r="U168" s="41" t="n">
        <f aca="false" ca="false" dt2D="false" dtr="false" t="normal">SUM(U166:U167)</f>
        <v>22</v>
      </c>
      <c r="V168" s="36" t="s">
        <v>34</v>
      </c>
      <c r="W168" s="41" t="n">
        <f aca="false" ca="false" dt2D="false" dtr="false" t="normal">SUM(W166:W167)</f>
        <v>14</v>
      </c>
      <c r="X168" s="36" t="n"/>
      <c r="Y168" s="18" t="s">
        <v>34</v>
      </c>
      <c r="Z168" s="41" t="n">
        <f aca="false" ca="false" dt2D="false" dtr="false" t="normal">SUM(Z166:Z167)</f>
        <v>2</v>
      </c>
      <c r="AA168" s="18" t="s">
        <v>34</v>
      </c>
      <c r="AB168" s="18" t="s">
        <v>34</v>
      </c>
      <c r="AC168" s="41" t="n">
        <f aca="false" ca="false" dt2D="false" dtr="false" t="normal">SUM(AC166:AC167)</f>
        <v>6</v>
      </c>
      <c r="AD168" s="41" t="n">
        <f aca="false" ca="false" dt2D="false" dtr="false" t="normal">SUM(AD166:AD167)</f>
        <v>6</v>
      </c>
      <c r="AE168" s="37" t="n"/>
      <c r="AF168" s="37" t="n"/>
      <c r="AG168" s="37" t="n"/>
      <c r="AH168" s="37" t="n"/>
      <c r="AI168" s="37" t="n"/>
      <c r="AJ168" s="37" t="n"/>
      <c r="AK168" s="37" t="n"/>
      <c r="AL168" s="37" t="n"/>
      <c r="AM168" s="37" t="n"/>
      <c r="AN168" s="37" t="n"/>
      <c r="AO168" s="37" t="n"/>
      <c r="AP168" s="37" t="n"/>
      <c r="AQ168" s="37" t="n"/>
      <c r="AR168" s="37" t="n"/>
      <c r="AS168" s="37" t="n"/>
      <c r="AT168" s="37" t="n"/>
      <c r="AU168" s="37" t="n"/>
      <c r="AV168" s="37" t="n"/>
      <c r="AW168" s="37" t="n"/>
      <c r="AX168" s="37" t="n"/>
      <c r="AY168" s="37" t="n"/>
      <c r="AZ168" s="37" t="n"/>
      <c r="BA168" s="37" t="n"/>
      <c r="BB168" s="37" t="n"/>
      <c r="BC168" s="37" t="n"/>
      <c r="BD168" s="37" t="n"/>
    </row>
    <row customFormat="true" ht="15" outlineLevel="0" r="169" s="49">
      <c r="A169" s="44" t="s">
        <v>159</v>
      </c>
      <c r="B169" s="18" t="n"/>
      <c r="C169" s="18" t="n"/>
      <c r="D169" s="18" t="n"/>
      <c r="E169" s="39" t="n"/>
      <c r="F169" s="18" t="n"/>
      <c r="G169" s="36" t="n"/>
      <c r="H169" s="41" t="n"/>
      <c r="I169" s="18" t="n"/>
      <c r="J169" s="18" t="n"/>
      <c r="K169" s="18" t="n"/>
      <c r="L169" s="18" t="n"/>
      <c r="M169" s="18" t="n"/>
      <c r="N169" s="18" t="n"/>
      <c r="O169" s="18" t="n"/>
      <c r="P169" s="18" t="n"/>
      <c r="Q169" s="18" t="n"/>
      <c r="R169" s="18" t="n"/>
      <c r="S169" s="18" t="n"/>
      <c r="T169" s="41" t="n"/>
      <c r="U169" s="18" t="n"/>
      <c r="V169" s="36" t="n"/>
      <c r="W169" s="18" t="n"/>
      <c r="X169" s="36" t="n"/>
      <c r="Y169" s="18" t="n"/>
      <c r="Z169" s="18" t="n"/>
      <c r="AA169" s="18" t="n"/>
      <c r="AB169" s="18" t="n"/>
      <c r="AC169" s="18" t="n"/>
      <c r="AD169" s="18" t="n"/>
      <c r="AE169" s="37" t="n"/>
      <c r="AF169" s="37" t="n"/>
      <c r="AG169" s="37" t="n"/>
      <c r="AH169" s="37" t="n"/>
      <c r="AI169" s="37" t="n"/>
      <c r="AJ169" s="37" t="n"/>
      <c r="AK169" s="37" t="n"/>
      <c r="AL169" s="37" t="n"/>
      <c r="AM169" s="37" t="n"/>
      <c r="AN169" s="37" t="n"/>
      <c r="AO169" s="37" t="n"/>
      <c r="AP169" s="37" t="n"/>
      <c r="AQ169" s="37" t="n"/>
      <c r="AR169" s="37" t="n"/>
      <c r="AS169" s="37" t="n"/>
      <c r="AT169" s="37" t="n"/>
      <c r="AU169" s="37" t="n"/>
      <c r="AV169" s="37" t="n"/>
      <c r="AW169" s="37" t="n"/>
      <c r="AX169" s="37" t="n"/>
      <c r="AY169" s="37" t="n"/>
      <c r="AZ169" s="37" t="n"/>
      <c r="BA169" s="37" t="n"/>
      <c r="BB169" s="37" t="n"/>
      <c r="BC169" s="37" t="n"/>
      <c r="BD169" s="37" t="n"/>
    </row>
    <row customFormat="true" ht="15" outlineLevel="0" r="170" s="54">
      <c r="A170" s="46" t="s">
        <v>160</v>
      </c>
      <c r="B170" s="18" t="n">
        <v>73.59</v>
      </c>
      <c r="C170" s="18" t="n">
        <v>110</v>
      </c>
      <c r="D170" s="18" t="n">
        <v>110</v>
      </c>
      <c r="E170" s="39" t="n">
        <v>1.5</v>
      </c>
      <c r="F170" s="18" t="n">
        <v>5</v>
      </c>
      <c r="G170" s="36" t="n">
        <v>4.6</v>
      </c>
      <c r="H170" s="41" t="s">
        <v>34</v>
      </c>
      <c r="I170" s="41" t="s">
        <v>34</v>
      </c>
      <c r="J170" s="41" t="s">
        <v>34</v>
      </c>
      <c r="K170" s="41" t="s">
        <v>34</v>
      </c>
      <c r="L170" s="18" t="n">
        <v>3</v>
      </c>
      <c r="M170" s="18" t="n">
        <v>2</v>
      </c>
      <c r="N170" s="18" t="n">
        <v>3</v>
      </c>
      <c r="O170" s="18" t="s">
        <v>34</v>
      </c>
      <c r="P170" s="18" t="s">
        <v>34</v>
      </c>
      <c r="Q170" s="18" t="s">
        <v>34</v>
      </c>
      <c r="R170" s="18" t="n">
        <v>1</v>
      </c>
      <c r="S170" s="18" t="n">
        <v>2</v>
      </c>
      <c r="T170" s="36" t="n">
        <v>60</v>
      </c>
      <c r="U170" s="18" t="n">
        <v>8</v>
      </c>
      <c r="V170" s="36" t="n">
        <v>8</v>
      </c>
      <c r="W170" s="18" t="n">
        <v>7</v>
      </c>
      <c r="X170" s="36" t="n">
        <v>6.4</v>
      </c>
      <c r="Y170" s="18" t="s">
        <v>34</v>
      </c>
      <c r="Z170" s="18" t="n">
        <v>1</v>
      </c>
      <c r="AA170" s="18" t="s">
        <v>34</v>
      </c>
      <c r="AB170" s="18" t="s">
        <v>34</v>
      </c>
      <c r="AC170" s="18" t="n">
        <v>3</v>
      </c>
      <c r="AD170" s="18" t="n">
        <v>3</v>
      </c>
      <c r="AE170" s="37" t="n"/>
      <c r="AF170" s="37" t="n"/>
      <c r="AG170" s="37" t="n"/>
      <c r="AH170" s="37" t="n"/>
      <c r="AI170" s="37" t="n"/>
      <c r="AJ170" s="37" t="n"/>
      <c r="AK170" s="37" t="n"/>
      <c r="AL170" s="37" t="n"/>
      <c r="AM170" s="37" t="n"/>
      <c r="AN170" s="37" t="n"/>
      <c r="AO170" s="37" t="n"/>
      <c r="AP170" s="37" t="n"/>
      <c r="AQ170" s="37" t="n"/>
      <c r="AR170" s="37" t="n"/>
      <c r="AS170" s="37" t="n"/>
      <c r="AT170" s="37" t="n"/>
      <c r="AU170" s="37" t="n"/>
      <c r="AV170" s="37" t="n"/>
      <c r="AW170" s="37" t="n"/>
      <c r="AX170" s="37" t="n"/>
      <c r="AY170" s="37" t="n"/>
      <c r="AZ170" s="37" t="n"/>
      <c r="BA170" s="37" t="n"/>
      <c r="BB170" s="37" t="n"/>
      <c r="BC170" s="37" t="n"/>
      <c r="BD170" s="37" t="n"/>
    </row>
    <row customFormat="true" ht="15" outlineLevel="0" r="171" s="34">
      <c r="A171" s="46" t="s">
        <v>161</v>
      </c>
      <c r="B171" s="18" t="n">
        <v>31.3</v>
      </c>
      <c r="C171" s="18" t="n">
        <v>126</v>
      </c>
      <c r="D171" s="18" t="n">
        <v>133</v>
      </c>
      <c r="E171" s="39" t="n">
        <f aca="false" ca="false" dt2D="false" dtr="false" t="normal">D171/B171</f>
        <v>4.2492012779552715</v>
      </c>
      <c r="F171" s="18" t="n">
        <v>15</v>
      </c>
      <c r="G171" s="36" t="n">
        <f aca="false" ca="false" dt2D="false" dtr="false" t="normal">F171/C171*100</f>
        <v>11.904761904761903</v>
      </c>
      <c r="H171" s="41" t="s">
        <v>34</v>
      </c>
      <c r="I171" s="41" t="s">
        <v>34</v>
      </c>
      <c r="J171" s="41" t="s">
        <v>34</v>
      </c>
      <c r="K171" s="41" t="s">
        <v>34</v>
      </c>
      <c r="L171" s="18" t="n">
        <v>10</v>
      </c>
      <c r="M171" s="18" t="n">
        <v>5</v>
      </c>
      <c r="N171" s="18" t="n">
        <v>15</v>
      </c>
      <c r="O171" s="18" t="s">
        <v>34</v>
      </c>
      <c r="P171" s="18" t="s">
        <v>34</v>
      </c>
      <c r="Q171" s="18" t="s">
        <v>34</v>
      </c>
      <c r="R171" s="18" t="n">
        <v>10</v>
      </c>
      <c r="S171" s="18" t="n">
        <v>5</v>
      </c>
      <c r="T171" s="36" t="n">
        <v>100</v>
      </c>
      <c r="U171" s="18" t="n">
        <v>15</v>
      </c>
      <c r="V171" s="36" t="n">
        <v>12</v>
      </c>
      <c r="W171" s="18" t="n">
        <v>15</v>
      </c>
      <c r="X171" s="36" t="n">
        <v>11.3</v>
      </c>
      <c r="Y171" s="18" t="s">
        <v>34</v>
      </c>
      <c r="Z171" s="18" t="s">
        <v>34</v>
      </c>
      <c r="AA171" s="18" t="s">
        <v>34</v>
      </c>
      <c r="AB171" s="18" t="s">
        <v>34</v>
      </c>
      <c r="AC171" s="18" t="n">
        <v>10</v>
      </c>
      <c r="AD171" s="18" t="n">
        <v>5</v>
      </c>
      <c r="AE171" s="37" t="n"/>
      <c r="AF171" s="37" t="n"/>
      <c r="AG171" s="37" t="n"/>
      <c r="AH171" s="37" t="n"/>
      <c r="AI171" s="37" t="n"/>
      <c r="AJ171" s="37" t="n"/>
      <c r="AK171" s="37" t="n"/>
      <c r="AL171" s="37" t="n"/>
      <c r="AM171" s="37" t="n"/>
      <c r="AN171" s="37" t="n"/>
      <c r="AO171" s="37" t="n"/>
      <c r="AP171" s="37" t="n"/>
      <c r="AQ171" s="37" t="n"/>
      <c r="AR171" s="37" t="n"/>
      <c r="AS171" s="37" t="n"/>
      <c r="AT171" s="37" t="n"/>
      <c r="AU171" s="37" t="n"/>
      <c r="AV171" s="37" t="n"/>
      <c r="AW171" s="37" t="n"/>
      <c r="AX171" s="37" t="n"/>
      <c r="AY171" s="37" t="n"/>
      <c r="AZ171" s="37" t="n"/>
      <c r="BA171" s="37" t="n"/>
      <c r="BB171" s="37" t="n"/>
      <c r="BC171" s="37" t="n"/>
      <c r="BD171" s="37" t="n"/>
    </row>
    <row customFormat="true" customHeight="true" ht="12.75" outlineLevel="0" r="172" s="50">
      <c r="A172" s="38" t="s">
        <v>162</v>
      </c>
      <c r="B172" s="18" t="n">
        <v>6.45</v>
      </c>
      <c r="C172" s="18" t="n">
        <v>35</v>
      </c>
      <c r="D172" s="18" t="n">
        <v>36</v>
      </c>
      <c r="E172" s="53" t="n">
        <v>5.6</v>
      </c>
      <c r="F172" s="18" t="s">
        <v>34</v>
      </c>
      <c r="G172" s="36" t="s">
        <v>34</v>
      </c>
      <c r="H172" s="41" t="s">
        <v>34</v>
      </c>
      <c r="I172" s="41" t="s">
        <v>34</v>
      </c>
      <c r="J172" s="41" t="s">
        <v>34</v>
      </c>
      <c r="K172" s="41" t="s">
        <v>34</v>
      </c>
      <c r="L172" s="18" t="s">
        <v>34</v>
      </c>
      <c r="M172" s="18" t="s">
        <v>34</v>
      </c>
      <c r="N172" s="18" t="n"/>
      <c r="O172" s="18" t="s">
        <v>34</v>
      </c>
      <c r="P172" s="18" t="s">
        <v>34</v>
      </c>
      <c r="Q172" s="18" t="s">
        <v>34</v>
      </c>
      <c r="R172" s="18" t="s">
        <v>34</v>
      </c>
      <c r="S172" s="18" t="s">
        <v>34</v>
      </c>
      <c r="T172" s="36" t="s">
        <v>34</v>
      </c>
      <c r="U172" s="18" t="n">
        <v>4</v>
      </c>
      <c r="V172" s="36" t="n">
        <v>12</v>
      </c>
      <c r="W172" s="18" t="n">
        <v>4</v>
      </c>
      <c r="X172" s="36" t="n">
        <v>11.2</v>
      </c>
      <c r="Y172" s="18" t="s">
        <v>34</v>
      </c>
      <c r="Z172" s="18" t="s">
        <v>34</v>
      </c>
      <c r="AA172" s="18" t="s">
        <v>34</v>
      </c>
      <c r="AB172" s="18" t="s">
        <v>34</v>
      </c>
      <c r="AC172" s="18" t="n">
        <v>2</v>
      </c>
      <c r="AD172" s="18" t="n">
        <v>2</v>
      </c>
      <c r="AE172" s="51" t="n"/>
      <c r="AF172" s="51" t="n"/>
      <c r="AG172" s="51" t="n"/>
      <c r="AH172" s="51" t="n"/>
      <c r="AI172" s="51" t="n"/>
      <c r="AJ172" s="51" t="n"/>
      <c r="AK172" s="51" t="n"/>
      <c r="AL172" s="51" t="n"/>
      <c r="AM172" s="51" t="n"/>
      <c r="AN172" s="51" t="n"/>
      <c r="AO172" s="51" t="n"/>
      <c r="AP172" s="51" t="n"/>
      <c r="AQ172" s="51" t="n"/>
      <c r="AR172" s="51" t="n"/>
      <c r="AS172" s="51" t="n"/>
      <c r="AT172" s="51" t="n"/>
      <c r="AU172" s="51" t="n"/>
      <c r="AV172" s="51" t="n"/>
      <c r="AW172" s="51" t="n"/>
      <c r="AX172" s="51" t="n"/>
      <c r="AY172" s="51" t="n"/>
      <c r="AZ172" s="51" t="n"/>
      <c r="BA172" s="51" t="n"/>
      <c r="BB172" s="51" t="n"/>
      <c r="BC172" s="51" t="n"/>
      <c r="BD172" s="51" t="n"/>
    </row>
    <row customFormat="true" ht="15" outlineLevel="0" r="173" s="34">
      <c r="A173" s="40" t="s">
        <v>37</v>
      </c>
      <c r="B173" s="41" t="n">
        <f aca="false" ca="false" dt2D="false" dtr="false" t="normal">SUM(B170:B172)</f>
        <v>111.34</v>
      </c>
      <c r="C173" s="41" t="n">
        <f aca="false" ca="false" dt2D="false" dtr="false" t="normal">SUM(C170:C172)</f>
        <v>271</v>
      </c>
      <c r="D173" s="41" t="n">
        <f aca="false" ca="false" dt2D="false" dtr="false" t="normal">SUM(D170:D172)</f>
        <v>279</v>
      </c>
      <c r="E173" s="42" t="n">
        <f aca="false" ca="false" dt2D="false" dtr="false" t="normal">D173/B173</f>
        <v>2.5058379737740255</v>
      </c>
      <c r="F173" s="41" t="n">
        <f aca="false" ca="false" dt2D="false" dtr="false" t="normal">SUM(F170:F172)</f>
        <v>20</v>
      </c>
      <c r="G173" s="36" t="s">
        <v>34</v>
      </c>
      <c r="H173" s="41" t="s">
        <v>34</v>
      </c>
      <c r="I173" s="41" t="n">
        <f aca="false" ca="false" dt2D="false" dtr="false" t="normal">SUM(I170:I172)</f>
        <v>0</v>
      </c>
      <c r="J173" s="18" t="s">
        <v>34</v>
      </c>
      <c r="K173" s="18" t="s">
        <v>34</v>
      </c>
      <c r="L173" s="41" t="n">
        <f aca="false" ca="false" dt2D="false" dtr="false" t="normal">SUM(L170:L172)</f>
        <v>13</v>
      </c>
      <c r="M173" s="41" t="n">
        <f aca="false" ca="false" dt2D="false" dtr="false" t="normal">SUM(M170:M172)</f>
        <v>7</v>
      </c>
      <c r="N173" s="41" t="n">
        <f aca="false" ca="false" dt2D="false" dtr="false" t="normal">SUM(N170:N172)</f>
        <v>18</v>
      </c>
      <c r="O173" s="41" t="n">
        <f aca="false" ca="false" dt2D="false" dtr="false" t="normal">SUM(O170:O172)</f>
        <v>0</v>
      </c>
      <c r="P173" s="18" t="s">
        <v>34</v>
      </c>
      <c r="Q173" s="18" t="s">
        <v>34</v>
      </c>
      <c r="R173" s="41" t="n">
        <f aca="false" ca="false" dt2D="false" dtr="false" t="normal">SUM(R170:R172)</f>
        <v>11</v>
      </c>
      <c r="S173" s="41" t="n">
        <f aca="false" ca="false" dt2D="false" dtr="false" t="normal">SUM(S170:S172)</f>
        <v>7</v>
      </c>
      <c r="T173" s="52" t="s">
        <v>34</v>
      </c>
      <c r="U173" s="41" t="n">
        <f aca="false" ca="false" dt2D="false" dtr="false" t="normal">SUM(U170:U172)</f>
        <v>27</v>
      </c>
      <c r="V173" s="36" t="s">
        <v>34</v>
      </c>
      <c r="W173" s="18" t="n">
        <f aca="false" ca="false" dt2D="false" dtr="false" t="normal">SUM(W170:W172)</f>
        <v>26</v>
      </c>
      <c r="X173" s="36" t="s">
        <v>34</v>
      </c>
      <c r="Y173" s="18" t="s">
        <v>34</v>
      </c>
      <c r="Z173" s="41" t="n">
        <f aca="false" ca="false" dt2D="false" dtr="false" t="normal">SUM(Z170:Z172)</f>
        <v>1</v>
      </c>
      <c r="AA173" s="18" t="s">
        <v>34</v>
      </c>
      <c r="AB173" s="18" t="s">
        <v>34</v>
      </c>
      <c r="AC173" s="41" t="n">
        <f aca="false" ca="false" dt2D="false" dtr="false" t="normal">SUM(AC170:AC172)</f>
        <v>15</v>
      </c>
      <c r="AD173" s="41" t="n">
        <f aca="false" ca="false" dt2D="false" dtr="false" t="normal">SUM(AD170:AD172)</f>
        <v>10</v>
      </c>
      <c r="AE173" s="37" t="n"/>
      <c r="AF173" s="37" t="n"/>
      <c r="AG173" s="37" t="n"/>
      <c r="AH173" s="37" t="n"/>
      <c r="AI173" s="37" t="n"/>
      <c r="AJ173" s="37" t="n"/>
      <c r="AK173" s="37" t="n"/>
      <c r="AL173" s="37" t="n"/>
      <c r="AM173" s="37" t="n"/>
      <c r="AN173" s="37" t="n"/>
      <c r="AO173" s="37" t="n"/>
      <c r="AP173" s="37" t="n"/>
      <c r="AQ173" s="37" t="n"/>
      <c r="AR173" s="37" t="n"/>
      <c r="AS173" s="37" t="n"/>
      <c r="AT173" s="37" t="n"/>
      <c r="AU173" s="37" t="n"/>
      <c r="AV173" s="37" t="n"/>
      <c r="AW173" s="37" t="n"/>
      <c r="AX173" s="37" t="n"/>
      <c r="AY173" s="37" t="n"/>
      <c r="AZ173" s="37" t="n"/>
      <c r="BA173" s="37" t="n"/>
      <c r="BB173" s="37" t="n"/>
      <c r="BC173" s="37" t="n"/>
      <c r="BD173" s="37" t="n"/>
    </row>
    <row customFormat="true" ht="15" outlineLevel="0" r="174" s="34">
      <c r="A174" s="44" t="s">
        <v>163</v>
      </c>
      <c r="B174" s="18" t="n"/>
      <c r="C174" s="18" t="n"/>
      <c r="D174" s="18" t="n"/>
      <c r="E174" s="39" t="n"/>
      <c r="F174" s="18" t="n"/>
      <c r="G174" s="36" t="n"/>
      <c r="H174" s="41" t="n"/>
      <c r="I174" s="18" t="n"/>
      <c r="J174" s="18" t="n"/>
      <c r="K174" s="18" t="n"/>
      <c r="L174" s="18" t="n"/>
      <c r="M174" s="18" t="n"/>
      <c r="N174" s="18" t="n"/>
      <c r="O174" s="18" t="n"/>
      <c r="P174" s="18" t="n"/>
      <c r="Q174" s="18" t="n"/>
      <c r="R174" s="18" t="n"/>
      <c r="S174" s="18" t="n"/>
      <c r="T174" s="18" t="n"/>
      <c r="U174" s="18" t="n"/>
      <c r="V174" s="36" t="n"/>
      <c r="W174" s="18" t="n"/>
      <c r="X174" s="36" t="n"/>
      <c r="Y174" s="18" t="n"/>
      <c r="Z174" s="18" t="n"/>
      <c r="AA174" s="18" t="n"/>
      <c r="AB174" s="18" t="n"/>
      <c r="AC174" s="18" t="n"/>
      <c r="AD174" s="18" t="n"/>
      <c r="AE174" s="37" t="n"/>
      <c r="AF174" s="37" t="n"/>
      <c r="AG174" s="37" t="n"/>
      <c r="AH174" s="37" t="n"/>
      <c r="AI174" s="37" t="n"/>
      <c r="AJ174" s="37" t="n"/>
      <c r="AK174" s="37" t="n"/>
      <c r="AL174" s="37" t="n"/>
      <c r="AM174" s="37" t="n"/>
      <c r="AN174" s="37" t="n"/>
      <c r="AO174" s="37" t="n"/>
      <c r="AP174" s="37" t="n"/>
      <c r="AQ174" s="37" t="n"/>
      <c r="AR174" s="37" t="n"/>
      <c r="AS174" s="37" t="n"/>
      <c r="AT174" s="37" t="n"/>
      <c r="AU174" s="37" t="n"/>
      <c r="AV174" s="37" t="n"/>
      <c r="AW174" s="37" t="n"/>
      <c r="AX174" s="37" t="n"/>
      <c r="AY174" s="37" t="n"/>
      <c r="AZ174" s="37" t="n"/>
      <c r="BA174" s="37" t="n"/>
      <c r="BB174" s="37" t="n"/>
      <c r="BC174" s="37" t="n"/>
      <c r="BD174" s="37" t="n"/>
    </row>
    <row customFormat="true" ht="15" outlineLevel="0" r="175" s="45">
      <c r="A175" s="38" t="s">
        <v>164</v>
      </c>
      <c r="B175" s="18" t="n">
        <v>51.31</v>
      </c>
      <c r="C175" s="18" t="n">
        <v>31</v>
      </c>
      <c r="D175" s="18" t="n">
        <v>31</v>
      </c>
      <c r="E175" s="39" t="n">
        <f aca="false" ca="false" dt2D="false" dtr="false" t="normal">D175/B175</f>
        <v>0.6041707269538101</v>
      </c>
      <c r="F175" s="18" t="n">
        <v>1</v>
      </c>
      <c r="G175" s="41" t="s">
        <v>34</v>
      </c>
      <c r="H175" s="41" t="s">
        <v>34</v>
      </c>
      <c r="I175" s="41" t="s">
        <v>34</v>
      </c>
      <c r="J175" s="41" t="s">
        <v>34</v>
      </c>
      <c r="K175" s="41" t="s">
        <v>34</v>
      </c>
      <c r="L175" s="41" t="s">
        <v>34</v>
      </c>
      <c r="M175" s="18" t="n">
        <v>1</v>
      </c>
      <c r="N175" s="41" t="s">
        <v>34</v>
      </c>
      <c r="O175" s="41" t="s">
        <v>34</v>
      </c>
      <c r="P175" s="41" t="s">
        <v>34</v>
      </c>
      <c r="Q175" s="41" t="s">
        <v>34</v>
      </c>
      <c r="R175" s="41" t="s">
        <v>34</v>
      </c>
      <c r="S175" s="41" t="s">
        <v>34</v>
      </c>
      <c r="T175" s="41" t="s">
        <v>34</v>
      </c>
      <c r="U175" s="18" t="n">
        <v>1</v>
      </c>
      <c r="V175" s="36" t="n">
        <v>5</v>
      </c>
      <c r="W175" s="18" t="s">
        <v>34</v>
      </c>
      <c r="X175" s="36" t="s">
        <v>34</v>
      </c>
      <c r="Y175" s="18" t="s">
        <v>34</v>
      </c>
      <c r="Z175" s="18" t="s">
        <v>34</v>
      </c>
      <c r="AA175" s="18" t="s">
        <v>34</v>
      </c>
      <c r="AB175" s="18" t="s">
        <v>34</v>
      </c>
      <c r="AC175" s="18" t="s">
        <v>34</v>
      </c>
      <c r="AD175" s="18" t="n"/>
      <c r="AE175" s="47" t="n"/>
      <c r="AF175" s="47" t="n"/>
      <c r="AG175" s="47" t="n"/>
      <c r="AH175" s="47" t="n"/>
      <c r="AI175" s="47" t="n"/>
      <c r="AJ175" s="47" t="n"/>
      <c r="AK175" s="47" t="n"/>
      <c r="AL175" s="47" t="n"/>
      <c r="AM175" s="47" t="n"/>
      <c r="AN175" s="47" t="n"/>
      <c r="AO175" s="47" t="n"/>
      <c r="AP175" s="47" t="n"/>
      <c r="AQ175" s="47" t="n"/>
      <c r="AR175" s="47" t="n"/>
      <c r="AS175" s="47" t="n"/>
      <c r="AT175" s="47" t="n"/>
      <c r="AU175" s="47" t="n"/>
      <c r="AV175" s="47" t="n"/>
      <c r="AW175" s="47" t="n"/>
      <c r="AX175" s="47" t="n"/>
      <c r="AY175" s="47" t="n"/>
      <c r="AZ175" s="47" t="n"/>
      <c r="BA175" s="47" t="n"/>
      <c r="BB175" s="47" t="n"/>
      <c r="BC175" s="47" t="n"/>
      <c r="BD175" s="47" t="n"/>
    </row>
    <row customFormat="true" ht="15" outlineLevel="0" r="176" s="34">
      <c r="A176" s="38" t="s">
        <v>165</v>
      </c>
      <c r="B176" s="18" t="n">
        <v>54.38</v>
      </c>
      <c r="C176" s="18" t="n">
        <v>8</v>
      </c>
      <c r="D176" s="18" t="n">
        <v>8</v>
      </c>
      <c r="E176" s="39" t="n">
        <f aca="false" ca="false" dt2D="false" dtr="false" t="normal">D176/B176</f>
        <v>0.14711290915777858</v>
      </c>
      <c r="F176" s="41" t="s">
        <v>34</v>
      </c>
      <c r="G176" s="41" t="s">
        <v>34</v>
      </c>
      <c r="H176" s="41" t="s">
        <v>34</v>
      </c>
      <c r="I176" s="41" t="s">
        <v>34</v>
      </c>
      <c r="J176" s="41" t="s">
        <v>34</v>
      </c>
      <c r="K176" s="41" t="s">
        <v>34</v>
      </c>
      <c r="L176" s="41" t="s">
        <v>34</v>
      </c>
      <c r="M176" s="41" t="s">
        <v>34</v>
      </c>
      <c r="N176" s="41" t="s">
        <v>34</v>
      </c>
      <c r="O176" s="41" t="s">
        <v>34</v>
      </c>
      <c r="P176" s="41" t="s">
        <v>34</v>
      </c>
      <c r="Q176" s="41" t="s">
        <v>34</v>
      </c>
      <c r="R176" s="41" t="s">
        <v>34</v>
      </c>
      <c r="S176" s="41" t="s">
        <v>34</v>
      </c>
      <c r="T176" s="41" t="s">
        <v>34</v>
      </c>
      <c r="U176" s="41" t="s">
        <v>34</v>
      </c>
      <c r="V176" s="52" t="s">
        <v>34</v>
      </c>
      <c r="W176" s="41" t="s">
        <v>34</v>
      </c>
      <c r="X176" s="41" t="s">
        <v>34</v>
      </c>
      <c r="Y176" s="41" t="s">
        <v>34</v>
      </c>
      <c r="Z176" s="41" t="s">
        <v>34</v>
      </c>
      <c r="AA176" s="41" t="s">
        <v>34</v>
      </c>
      <c r="AB176" s="41" t="s">
        <v>34</v>
      </c>
      <c r="AC176" s="41" t="s">
        <v>34</v>
      </c>
      <c r="AD176" s="41" t="s">
        <v>34</v>
      </c>
      <c r="AE176" s="37" t="n"/>
      <c r="AF176" s="37" t="n"/>
      <c r="AG176" s="37" t="n"/>
      <c r="AH176" s="37" t="n"/>
      <c r="AI176" s="37" t="n"/>
      <c r="AJ176" s="37" t="n"/>
      <c r="AK176" s="37" t="n"/>
      <c r="AL176" s="37" t="n"/>
      <c r="AM176" s="37" t="n"/>
      <c r="AN176" s="37" t="n"/>
      <c r="AO176" s="37" t="n"/>
      <c r="AP176" s="37" t="n"/>
      <c r="AQ176" s="37" t="n"/>
      <c r="AR176" s="37" t="n"/>
      <c r="AS176" s="37" t="n"/>
      <c r="AT176" s="37" t="n"/>
      <c r="AU176" s="37" t="n"/>
      <c r="AV176" s="37" t="n"/>
      <c r="AW176" s="37" t="n"/>
      <c r="AX176" s="37" t="n"/>
      <c r="AY176" s="37" t="n"/>
      <c r="AZ176" s="37" t="n"/>
      <c r="BA176" s="37" t="n"/>
      <c r="BB176" s="37" t="n"/>
      <c r="BC176" s="37" t="n"/>
      <c r="BD176" s="37" t="n"/>
    </row>
    <row customFormat="true" ht="15" outlineLevel="0" r="177" s="34">
      <c r="A177" s="38" t="s">
        <v>166</v>
      </c>
      <c r="B177" s="18" t="n">
        <v>46.18</v>
      </c>
      <c r="C177" s="18" t="n">
        <v>23</v>
      </c>
      <c r="D177" s="18" t="n">
        <v>23</v>
      </c>
      <c r="E177" s="39" t="n">
        <f aca="false" ca="false" dt2D="false" dtr="false" t="normal">D177/B177</f>
        <v>0.498051104374188</v>
      </c>
      <c r="F177" s="41" t="s">
        <v>34</v>
      </c>
      <c r="G177" s="41" t="s">
        <v>34</v>
      </c>
      <c r="H177" s="41" t="s">
        <v>34</v>
      </c>
      <c r="I177" s="41" t="s">
        <v>34</v>
      </c>
      <c r="J177" s="41" t="s">
        <v>34</v>
      </c>
      <c r="K177" s="41" t="s">
        <v>34</v>
      </c>
      <c r="L177" s="41" t="s">
        <v>34</v>
      </c>
      <c r="M177" s="41" t="s">
        <v>34</v>
      </c>
      <c r="N177" s="41" t="s">
        <v>34</v>
      </c>
      <c r="O177" s="41" t="s">
        <v>34</v>
      </c>
      <c r="P177" s="41" t="s">
        <v>34</v>
      </c>
      <c r="Q177" s="41" t="s">
        <v>34</v>
      </c>
      <c r="R177" s="41" t="s">
        <v>34</v>
      </c>
      <c r="S177" s="41" t="s">
        <v>34</v>
      </c>
      <c r="T177" s="41" t="s">
        <v>34</v>
      </c>
      <c r="U177" s="18" t="n">
        <v>1</v>
      </c>
      <c r="V177" s="36" t="n">
        <v>5</v>
      </c>
      <c r="W177" s="41" t="s">
        <v>34</v>
      </c>
      <c r="X177" s="41" t="s">
        <v>34</v>
      </c>
      <c r="Y177" s="41" t="s">
        <v>34</v>
      </c>
      <c r="Z177" s="41" t="s">
        <v>34</v>
      </c>
      <c r="AA177" s="41" t="s">
        <v>34</v>
      </c>
      <c r="AB177" s="41" t="s">
        <v>34</v>
      </c>
      <c r="AC177" s="41" t="s">
        <v>34</v>
      </c>
      <c r="AD177" s="41" t="s">
        <v>34</v>
      </c>
      <c r="AE177" s="37" t="n"/>
      <c r="AF177" s="37" t="n"/>
      <c r="AG177" s="37" t="n"/>
      <c r="AH177" s="37" t="n"/>
      <c r="AI177" s="37" t="n"/>
      <c r="AJ177" s="37" t="n"/>
      <c r="AK177" s="37" t="n"/>
      <c r="AL177" s="37" t="n"/>
      <c r="AM177" s="37" t="n"/>
      <c r="AN177" s="37" t="n"/>
      <c r="AO177" s="37" t="n"/>
      <c r="AP177" s="37" t="n"/>
      <c r="AQ177" s="37" t="n"/>
      <c r="AR177" s="37" t="n"/>
      <c r="AS177" s="37" t="n"/>
      <c r="AT177" s="37" t="n"/>
      <c r="AU177" s="37" t="n"/>
      <c r="AV177" s="37" t="n"/>
      <c r="AW177" s="37" t="n"/>
      <c r="AX177" s="37" t="n"/>
      <c r="AY177" s="37" t="n"/>
      <c r="AZ177" s="37" t="n"/>
      <c r="BA177" s="37" t="n"/>
      <c r="BB177" s="37" t="n"/>
      <c r="BC177" s="37" t="n"/>
      <c r="BD177" s="37" t="n"/>
    </row>
    <row customFormat="true" ht="15" outlineLevel="0" r="178" s="34">
      <c r="A178" s="38" t="s">
        <v>167</v>
      </c>
      <c r="B178" s="18" t="n">
        <v>13.91</v>
      </c>
      <c r="C178" s="18" t="n">
        <v>107</v>
      </c>
      <c r="D178" s="18" t="n">
        <v>122</v>
      </c>
      <c r="E178" s="39" t="n">
        <f aca="false" ca="false" dt2D="false" dtr="false" t="normal">D178/B178</f>
        <v>8.770668583752697</v>
      </c>
      <c r="F178" s="41" t="s">
        <v>34</v>
      </c>
      <c r="G178" s="41" t="s">
        <v>34</v>
      </c>
      <c r="H178" s="41" t="s">
        <v>34</v>
      </c>
      <c r="I178" s="41" t="s">
        <v>34</v>
      </c>
      <c r="J178" s="41" t="s">
        <v>34</v>
      </c>
      <c r="K178" s="41" t="s">
        <v>34</v>
      </c>
      <c r="L178" s="41" t="s">
        <v>34</v>
      </c>
      <c r="M178" s="41" t="s">
        <v>34</v>
      </c>
      <c r="N178" s="41" t="s">
        <v>34</v>
      </c>
      <c r="O178" s="41" t="s">
        <v>34</v>
      </c>
      <c r="P178" s="41" t="s">
        <v>34</v>
      </c>
      <c r="Q178" s="41" t="s">
        <v>34</v>
      </c>
      <c r="R178" s="41" t="s">
        <v>34</v>
      </c>
      <c r="S178" s="41" t="s">
        <v>34</v>
      </c>
      <c r="T178" s="41" t="s">
        <v>34</v>
      </c>
      <c r="U178" s="41" t="s">
        <v>34</v>
      </c>
      <c r="V178" s="52" t="s">
        <v>34</v>
      </c>
      <c r="W178" s="41" t="s">
        <v>34</v>
      </c>
      <c r="X178" s="41" t="s">
        <v>34</v>
      </c>
      <c r="Y178" s="41" t="s">
        <v>34</v>
      </c>
      <c r="Z178" s="41" t="s">
        <v>34</v>
      </c>
      <c r="AA178" s="41" t="s">
        <v>34</v>
      </c>
      <c r="AB178" s="41" t="s">
        <v>34</v>
      </c>
      <c r="AC178" s="41" t="s">
        <v>34</v>
      </c>
      <c r="AD178" s="41" t="s">
        <v>34</v>
      </c>
      <c r="AE178" s="37" t="n"/>
      <c r="AF178" s="37" t="n"/>
      <c r="AG178" s="37" t="n"/>
      <c r="AH178" s="37" t="n"/>
      <c r="AI178" s="37" t="n"/>
      <c r="AJ178" s="37" t="n"/>
      <c r="AK178" s="37" t="n"/>
      <c r="AL178" s="37" t="n"/>
      <c r="AM178" s="37" t="n"/>
      <c r="AN178" s="37" t="n"/>
      <c r="AO178" s="37" t="n"/>
      <c r="AP178" s="37" t="n"/>
      <c r="AQ178" s="37" t="n"/>
      <c r="AR178" s="37" t="n"/>
      <c r="AS178" s="37" t="n"/>
      <c r="AT178" s="37" t="n"/>
      <c r="AU178" s="37" t="n"/>
      <c r="AV178" s="37" t="n"/>
      <c r="AW178" s="37" t="n"/>
      <c r="AX178" s="37" t="n"/>
      <c r="AY178" s="37" t="n"/>
      <c r="AZ178" s="37" t="n"/>
      <c r="BA178" s="37" t="n"/>
      <c r="BB178" s="37" t="n"/>
      <c r="BC178" s="37" t="n"/>
      <c r="BD178" s="37" t="n"/>
    </row>
    <row customFormat="true" customHeight="true" ht="15" outlineLevel="0" r="179" s="34">
      <c r="A179" s="40" t="s">
        <v>37</v>
      </c>
      <c r="B179" s="41" t="n">
        <f aca="false" ca="false" dt2D="false" dtr="false" t="normal">SUM(B175:B177)</f>
        <v>151.87</v>
      </c>
      <c r="C179" s="41" t="n">
        <f aca="false" ca="false" dt2D="false" dtr="false" t="normal">SUM(C175:C178)</f>
        <v>169</v>
      </c>
      <c r="D179" s="41" t="n">
        <f aca="false" ca="false" dt2D="false" dtr="false" t="normal">SUM(D175:D178)</f>
        <v>184</v>
      </c>
      <c r="E179" s="42" t="n">
        <f aca="false" ca="false" dt2D="false" dtr="false" t="normal">D179/B179</f>
        <v>1.211562520576809</v>
      </c>
      <c r="F179" s="41" t="n">
        <f aca="false" ca="false" dt2D="false" dtr="false" t="normal">SUM(F175:F177)</f>
        <v>1</v>
      </c>
      <c r="G179" s="36" t="s">
        <v>34</v>
      </c>
      <c r="H179" s="41" t="s">
        <v>34</v>
      </c>
      <c r="I179" s="41" t="n">
        <f aca="false" ca="false" dt2D="false" dtr="false" t="normal">SUM(I175:I177)</f>
        <v>0</v>
      </c>
      <c r="J179" s="18" t="s">
        <v>34</v>
      </c>
      <c r="K179" s="18" t="s">
        <v>34</v>
      </c>
      <c r="L179" s="41" t="n">
        <f aca="false" ca="false" dt2D="false" dtr="false" t="normal">SUM(L175:L177)</f>
        <v>0</v>
      </c>
      <c r="M179" s="41" t="n">
        <f aca="false" ca="false" dt2D="false" dtr="false" t="normal">SUM(M175:M177)</f>
        <v>1</v>
      </c>
      <c r="N179" s="41" t="n">
        <f aca="false" ca="false" dt2D="false" dtr="false" t="normal">SUM(N175:N177)</f>
        <v>0</v>
      </c>
      <c r="O179" s="41" t="n">
        <f aca="false" ca="false" dt2D="false" dtr="false" t="normal">SUM(O175:O177)</f>
        <v>0</v>
      </c>
      <c r="P179" s="18" t="s">
        <v>34</v>
      </c>
      <c r="Q179" s="18" t="s">
        <v>34</v>
      </c>
      <c r="R179" s="41" t="n">
        <f aca="false" ca="false" dt2D="false" dtr="false" t="normal">SUM(R175:R177)</f>
        <v>0</v>
      </c>
      <c r="S179" s="41" t="n">
        <f aca="false" ca="false" dt2D="false" dtr="false" t="normal">SUM(S175:S177)</f>
        <v>0</v>
      </c>
      <c r="T179" s="52" t="s">
        <v>34</v>
      </c>
      <c r="U179" s="41" t="n">
        <f aca="false" ca="false" dt2D="false" dtr="false" t="normal">SUM(U175:U177)</f>
        <v>2</v>
      </c>
      <c r="V179" s="36" t="s">
        <v>34</v>
      </c>
      <c r="W179" s="41" t="n">
        <f aca="false" ca="false" dt2D="false" dtr="false" t="normal">SUM(W175:W177)</f>
        <v>0</v>
      </c>
      <c r="X179" s="36" t="s">
        <v>34</v>
      </c>
      <c r="Y179" s="18" t="s">
        <v>34</v>
      </c>
      <c r="Z179" s="41" t="n">
        <f aca="false" ca="false" dt2D="false" dtr="false" t="normal">SUM(Z175:Z177)</f>
        <v>0</v>
      </c>
      <c r="AA179" s="18" t="s">
        <v>34</v>
      </c>
      <c r="AB179" s="18" t="s">
        <v>34</v>
      </c>
      <c r="AC179" s="41" t="n">
        <f aca="false" ca="false" dt2D="false" dtr="false" t="normal">SUM(AC175:AC177)</f>
        <v>0</v>
      </c>
      <c r="AD179" s="41" t="n">
        <f aca="false" ca="false" dt2D="false" dtr="false" t="normal">SUM(AD175:AD177)</f>
        <v>0</v>
      </c>
      <c r="AE179" s="37" t="n"/>
      <c r="AF179" s="37" t="n"/>
      <c r="AG179" s="37" t="n"/>
      <c r="AH179" s="37" t="n"/>
      <c r="AI179" s="37" t="n"/>
      <c r="AJ179" s="37" t="n"/>
      <c r="AK179" s="37" t="n"/>
      <c r="AL179" s="37" t="n"/>
      <c r="AM179" s="37" t="n"/>
      <c r="AN179" s="37" t="n"/>
      <c r="AO179" s="37" t="n"/>
      <c r="AP179" s="37" t="n"/>
      <c r="AQ179" s="37" t="n"/>
      <c r="AR179" s="37" t="n"/>
      <c r="AS179" s="37" t="n"/>
      <c r="AT179" s="37" t="n"/>
      <c r="AU179" s="37" t="n"/>
      <c r="AV179" s="37" t="n"/>
      <c r="AW179" s="37" t="n"/>
      <c r="AX179" s="37" t="n"/>
      <c r="AY179" s="37" t="n"/>
      <c r="AZ179" s="37" t="n"/>
      <c r="BA179" s="37" t="n"/>
      <c r="BB179" s="37" t="n"/>
      <c r="BC179" s="37" t="n"/>
      <c r="BD179" s="37" t="n"/>
    </row>
    <row customFormat="true" ht="15" outlineLevel="0" r="180" s="49">
      <c r="A180" s="44" t="s">
        <v>168</v>
      </c>
      <c r="B180" s="18" t="n"/>
      <c r="C180" s="18" t="n"/>
      <c r="D180" s="18" t="n"/>
      <c r="E180" s="39" t="n"/>
      <c r="F180" s="18" t="n"/>
      <c r="G180" s="36" t="n"/>
      <c r="H180" s="41" t="n"/>
      <c r="I180" s="18" t="n"/>
      <c r="J180" s="18" t="n"/>
      <c r="K180" s="18" t="n"/>
      <c r="L180" s="18" t="n"/>
      <c r="M180" s="18" t="n"/>
      <c r="N180" s="18" t="n"/>
      <c r="O180" s="18" t="n"/>
      <c r="P180" s="18" t="n"/>
      <c r="Q180" s="18" t="n"/>
      <c r="R180" s="18" t="n"/>
      <c r="S180" s="18" t="n"/>
      <c r="T180" s="18" t="n"/>
      <c r="U180" s="18" t="n"/>
      <c r="V180" s="36" t="n"/>
      <c r="W180" s="18" t="n"/>
      <c r="X180" s="36" t="n"/>
      <c r="Y180" s="18" t="n"/>
      <c r="Z180" s="18" t="n"/>
      <c r="AA180" s="18" t="n"/>
      <c r="AB180" s="18" t="n"/>
      <c r="AC180" s="18" t="n"/>
      <c r="AD180" s="18" t="n"/>
      <c r="AE180" s="37" t="n"/>
      <c r="AF180" s="37" t="n"/>
      <c r="AG180" s="37" t="n"/>
      <c r="AH180" s="37" t="n"/>
      <c r="AI180" s="37" t="n"/>
      <c r="AJ180" s="37" t="n"/>
      <c r="AK180" s="37" t="n"/>
      <c r="AL180" s="37" t="n"/>
      <c r="AM180" s="37" t="n"/>
      <c r="AN180" s="37" t="n"/>
      <c r="AO180" s="37" t="n"/>
      <c r="AP180" s="37" t="n"/>
      <c r="AQ180" s="37" t="n"/>
      <c r="AR180" s="37" t="n"/>
      <c r="AS180" s="37" t="n"/>
      <c r="AT180" s="37" t="n"/>
      <c r="AU180" s="37" t="n"/>
      <c r="AV180" s="37" t="n"/>
      <c r="AW180" s="37" t="n"/>
      <c r="AX180" s="37" t="n"/>
      <c r="AY180" s="37" t="n"/>
      <c r="AZ180" s="37" t="n"/>
      <c r="BA180" s="37" t="n"/>
      <c r="BB180" s="37" t="n"/>
      <c r="BC180" s="37" t="n"/>
      <c r="BD180" s="37" t="n"/>
    </row>
    <row customFormat="true" ht="15" outlineLevel="0" r="181" s="34">
      <c r="A181" s="46" t="s">
        <v>169</v>
      </c>
      <c r="B181" s="18" t="n">
        <v>40.75</v>
      </c>
      <c r="C181" s="18" t="n">
        <v>102</v>
      </c>
      <c r="D181" s="18" t="n">
        <v>132</v>
      </c>
      <c r="E181" s="39" t="n">
        <f aca="false" ca="false" dt2D="false" dtr="false" t="normal">D181/B181</f>
        <v>3.2392638036809815</v>
      </c>
      <c r="F181" s="18" t="n">
        <v>7</v>
      </c>
      <c r="G181" s="36" t="n">
        <v>7</v>
      </c>
      <c r="H181" s="41" t="s">
        <v>34</v>
      </c>
      <c r="I181" s="18" t="n">
        <v>1</v>
      </c>
      <c r="J181" s="41" t="s">
        <v>34</v>
      </c>
      <c r="K181" s="41" t="s">
        <v>34</v>
      </c>
      <c r="L181" s="18" t="n">
        <v>3</v>
      </c>
      <c r="M181" s="18" t="n">
        <v>3</v>
      </c>
      <c r="N181" s="18" t="n">
        <v>2</v>
      </c>
      <c r="O181" s="18" t="s">
        <v>34</v>
      </c>
      <c r="P181" s="18" t="s">
        <v>34</v>
      </c>
      <c r="Q181" s="18" t="s">
        <v>34</v>
      </c>
      <c r="R181" s="18" t="n">
        <v>1</v>
      </c>
      <c r="S181" s="18" t="n">
        <v>1</v>
      </c>
      <c r="T181" s="36" t="n">
        <v>29</v>
      </c>
      <c r="U181" s="18" t="n">
        <v>15</v>
      </c>
      <c r="V181" s="36" t="n">
        <v>12</v>
      </c>
      <c r="W181" s="18" t="n">
        <v>7</v>
      </c>
      <c r="X181" s="36" t="n">
        <v>5.4</v>
      </c>
      <c r="Y181" s="18" t="s">
        <v>34</v>
      </c>
      <c r="Z181" s="18" t="n">
        <v>1</v>
      </c>
      <c r="AA181" s="18" t="s">
        <v>34</v>
      </c>
      <c r="AB181" s="18" t="s">
        <v>34</v>
      </c>
      <c r="AC181" s="18" t="n">
        <v>3</v>
      </c>
      <c r="AD181" s="18" t="n">
        <v>3</v>
      </c>
      <c r="AE181" s="37" t="n"/>
      <c r="AF181" s="37" t="n"/>
      <c r="AG181" s="37" t="n"/>
      <c r="AH181" s="37" t="n"/>
      <c r="AI181" s="37" t="n"/>
      <c r="AJ181" s="37" t="n"/>
      <c r="AK181" s="37" t="n"/>
      <c r="AL181" s="37" t="n"/>
      <c r="AM181" s="37" t="n"/>
      <c r="AN181" s="37" t="n"/>
      <c r="AO181" s="37" t="n"/>
      <c r="AP181" s="37" t="n"/>
      <c r="AQ181" s="37" t="n"/>
      <c r="AR181" s="37" t="n"/>
      <c r="AS181" s="37" t="n"/>
      <c r="AT181" s="37" t="n"/>
      <c r="AU181" s="37" t="n"/>
      <c r="AV181" s="37" t="n"/>
      <c r="AW181" s="37" t="n"/>
      <c r="AX181" s="37" t="n"/>
      <c r="AY181" s="37" t="n"/>
      <c r="AZ181" s="37" t="n"/>
      <c r="BA181" s="37" t="n"/>
      <c r="BB181" s="37" t="n"/>
      <c r="BC181" s="37" t="n"/>
      <c r="BD181" s="37" t="n"/>
    </row>
    <row customFormat="true" ht="15" outlineLevel="0" r="182" s="34">
      <c r="A182" s="46" t="s">
        <v>170</v>
      </c>
      <c r="B182" s="18" t="n">
        <v>23.06</v>
      </c>
      <c r="C182" s="18" t="n">
        <v>92</v>
      </c>
      <c r="D182" s="18" t="n">
        <v>92</v>
      </c>
      <c r="E182" s="39" t="n">
        <f aca="false" ca="false" dt2D="false" dtr="false" t="normal">D182/B182</f>
        <v>3.98959236773634</v>
      </c>
      <c r="F182" s="18" t="n">
        <v>7</v>
      </c>
      <c r="G182" s="18" t="s">
        <v>34</v>
      </c>
      <c r="H182" s="18" t="s">
        <v>34</v>
      </c>
      <c r="I182" s="18" t="n">
        <v>1</v>
      </c>
      <c r="J182" s="18" t="s">
        <v>34</v>
      </c>
      <c r="K182" s="18" t="s">
        <v>34</v>
      </c>
      <c r="L182" s="18" t="n">
        <v>3</v>
      </c>
      <c r="M182" s="18" t="n">
        <v>3</v>
      </c>
      <c r="N182" s="41" t="n">
        <v>4</v>
      </c>
      <c r="O182" s="18" t="s">
        <v>34</v>
      </c>
      <c r="P182" s="18" t="s">
        <v>34</v>
      </c>
      <c r="Q182" s="18" t="s">
        <v>34</v>
      </c>
      <c r="R182" s="41" t="n">
        <v>2</v>
      </c>
      <c r="S182" s="41" t="n">
        <v>2</v>
      </c>
      <c r="T182" s="18" t="n">
        <v>57.2</v>
      </c>
      <c r="U182" s="18" t="n">
        <v>11</v>
      </c>
      <c r="V182" s="36" t="n">
        <v>12</v>
      </c>
      <c r="W182" s="18" t="n">
        <v>7</v>
      </c>
      <c r="X182" s="36" t="n">
        <v>7.7</v>
      </c>
      <c r="Y182" s="18" t="s">
        <v>34</v>
      </c>
      <c r="Z182" s="18" t="n">
        <v>1</v>
      </c>
      <c r="AA182" s="18" t="s">
        <v>34</v>
      </c>
      <c r="AB182" s="18" t="s">
        <v>34</v>
      </c>
      <c r="AC182" s="18" t="n">
        <v>3</v>
      </c>
      <c r="AD182" s="18" t="n">
        <v>3</v>
      </c>
      <c r="AE182" s="37" t="n"/>
      <c r="AF182" s="37" t="n"/>
      <c r="AG182" s="37" t="n"/>
      <c r="AH182" s="37" t="n"/>
      <c r="AI182" s="37" t="n"/>
      <c r="AJ182" s="37" t="n"/>
      <c r="AK182" s="37" t="n"/>
      <c r="AL182" s="37" t="n"/>
      <c r="AM182" s="37" t="n"/>
      <c r="AN182" s="37" t="n"/>
      <c r="AO182" s="37" t="n"/>
      <c r="AP182" s="37" t="n"/>
      <c r="AQ182" s="37" t="n"/>
      <c r="AR182" s="37" t="n"/>
      <c r="AS182" s="37" t="n"/>
      <c r="AT182" s="37" t="n"/>
      <c r="AU182" s="37" t="n"/>
      <c r="AV182" s="37" t="n"/>
      <c r="AW182" s="37" t="n"/>
      <c r="AX182" s="37" t="n"/>
      <c r="AY182" s="37" t="n"/>
      <c r="AZ182" s="37" t="n"/>
      <c r="BA182" s="37" t="n"/>
      <c r="BB182" s="37" t="n"/>
      <c r="BC182" s="37" t="n"/>
      <c r="BD182" s="37" t="n"/>
    </row>
    <row customFormat="true" ht="15" outlineLevel="0" r="183" s="34">
      <c r="A183" s="46" t="s">
        <v>171</v>
      </c>
      <c r="B183" s="18" t="n">
        <v>16.12</v>
      </c>
      <c r="C183" s="18" t="n">
        <v>123</v>
      </c>
      <c r="D183" s="18" t="n">
        <v>138</v>
      </c>
      <c r="E183" s="39" t="n">
        <f aca="false" ca="false" dt2D="false" dtr="false" t="normal">D183/B183</f>
        <v>8.560794044665013</v>
      </c>
      <c r="F183" s="18" t="n">
        <v>15</v>
      </c>
      <c r="G183" s="36" t="n">
        <v>10</v>
      </c>
      <c r="H183" s="41" t="s">
        <v>34</v>
      </c>
      <c r="I183" s="41" t="s">
        <v>34</v>
      </c>
      <c r="J183" s="41" t="s">
        <v>34</v>
      </c>
      <c r="K183" s="41" t="s">
        <v>34</v>
      </c>
      <c r="L183" s="18" t="n">
        <v>10</v>
      </c>
      <c r="M183" s="18" t="n">
        <v>5</v>
      </c>
      <c r="N183" s="18" t="n">
        <v>9</v>
      </c>
      <c r="O183" s="18" t="s">
        <v>34</v>
      </c>
      <c r="P183" s="18" t="s">
        <v>34</v>
      </c>
      <c r="Q183" s="18" t="s">
        <v>34</v>
      </c>
      <c r="R183" s="18" t="n">
        <v>4</v>
      </c>
      <c r="S183" s="18" t="n">
        <v>5</v>
      </c>
      <c r="T183" s="36" t="n">
        <v>60</v>
      </c>
      <c r="U183" s="18" t="n">
        <v>20</v>
      </c>
      <c r="V183" s="36" t="n">
        <v>15</v>
      </c>
      <c r="W183" s="18" t="n">
        <v>17</v>
      </c>
      <c r="X183" s="36" t="n">
        <v>12.4</v>
      </c>
      <c r="Y183" s="18" t="s">
        <v>34</v>
      </c>
      <c r="Z183" s="18" t="n">
        <v>2</v>
      </c>
      <c r="AA183" s="18" t="s">
        <v>34</v>
      </c>
      <c r="AB183" s="18" t="s">
        <v>34</v>
      </c>
      <c r="AC183" s="18" t="n">
        <v>9</v>
      </c>
      <c r="AD183" s="18" t="n">
        <v>6</v>
      </c>
      <c r="AE183" s="37" t="n"/>
      <c r="AF183" s="37" t="n"/>
      <c r="AG183" s="37" t="n"/>
      <c r="AH183" s="37" t="n"/>
      <c r="AI183" s="37" t="n"/>
      <c r="AJ183" s="37" t="n"/>
      <c r="AK183" s="37" t="n"/>
      <c r="AL183" s="37" t="n"/>
      <c r="AM183" s="37" t="n"/>
      <c r="AN183" s="37" t="n"/>
      <c r="AO183" s="37" t="n"/>
      <c r="AP183" s="37" t="n"/>
      <c r="AQ183" s="37" t="n"/>
      <c r="AR183" s="37" t="n"/>
      <c r="AS183" s="37" t="n"/>
      <c r="AT183" s="37" t="n"/>
      <c r="AU183" s="37" t="n"/>
      <c r="AV183" s="37" t="n"/>
      <c r="AW183" s="37" t="n"/>
      <c r="AX183" s="37" t="n"/>
      <c r="AY183" s="37" t="n"/>
      <c r="AZ183" s="37" t="n"/>
      <c r="BA183" s="37" t="n"/>
      <c r="BB183" s="37" t="n"/>
      <c r="BC183" s="37" t="n"/>
      <c r="BD183" s="37" t="n"/>
    </row>
    <row customFormat="true" ht="15" outlineLevel="0" r="184" s="34">
      <c r="A184" s="38" t="s">
        <v>172</v>
      </c>
      <c r="B184" s="18" t="n">
        <v>23.69</v>
      </c>
      <c r="C184" s="18" t="n">
        <v>90</v>
      </c>
      <c r="D184" s="18" t="n">
        <v>94</v>
      </c>
      <c r="E184" s="39" t="n">
        <f aca="false" ca="false" dt2D="false" dtr="false" t="normal">D184/B184</f>
        <v>3.9679189531447867</v>
      </c>
      <c r="F184" s="18" t="n">
        <v>10</v>
      </c>
      <c r="G184" s="36" t="n">
        <v>8</v>
      </c>
      <c r="H184" s="41" t="s">
        <v>34</v>
      </c>
      <c r="I184" s="41" t="s">
        <v>34</v>
      </c>
      <c r="J184" s="41" t="s">
        <v>34</v>
      </c>
      <c r="K184" s="41" t="s">
        <v>34</v>
      </c>
      <c r="L184" s="18" t="n">
        <v>6</v>
      </c>
      <c r="M184" s="18" t="n">
        <v>4</v>
      </c>
      <c r="N184" s="18" t="n">
        <v>10</v>
      </c>
      <c r="O184" s="18" t="s">
        <v>34</v>
      </c>
      <c r="P184" s="18" t="s">
        <v>34</v>
      </c>
      <c r="Q184" s="18" t="s">
        <v>34</v>
      </c>
      <c r="R184" s="18" t="n">
        <v>6</v>
      </c>
      <c r="S184" s="18" t="n">
        <v>4</v>
      </c>
      <c r="T184" s="53" t="n">
        <v>100</v>
      </c>
      <c r="U184" s="18" t="n">
        <v>11</v>
      </c>
      <c r="V184" s="36" t="n">
        <v>12</v>
      </c>
      <c r="W184" s="18" t="n">
        <v>10</v>
      </c>
      <c r="X184" s="36" t="n">
        <v>10.7</v>
      </c>
      <c r="Y184" s="18" t="s">
        <v>34</v>
      </c>
      <c r="Z184" s="18" t="s">
        <v>34</v>
      </c>
      <c r="AA184" s="18" t="s">
        <v>34</v>
      </c>
      <c r="AB184" s="18" t="s">
        <v>34</v>
      </c>
      <c r="AC184" s="18" t="n">
        <v>6</v>
      </c>
      <c r="AD184" s="18" t="n">
        <v>4</v>
      </c>
      <c r="AE184" s="37" t="n"/>
      <c r="AF184" s="37" t="n"/>
      <c r="AG184" s="37" t="n"/>
      <c r="AH184" s="37" t="n"/>
      <c r="AI184" s="37" t="n"/>
      <c r="AJ184" s="37" t="n"/>
      <c r="AK184" s="37" t="n"/>
      <c r="AL184" s="37" t="n"/>
      <c r="AM184" s="37" t="n"/>
      <c r="AN184" s="37" t="n"/>
      <c r="AO184" s="37" t="n"/>
      <c r="AP184" s="37" t="n"/>
      <c r="AQ184" s="37" t="n"/>
      <c r="AR184" s="37" t="n"/>
      <c r="AS184" s="37" t="n"/>
      <c r="AT184" s="37" t="n"/>
      <c r="AU184" s="37" t="n"/>
      <c r="AV184" s="37" t="n"/>
      <c r="AW184" s="37" t="n"/>
      <c r="AX184" s="37" t="n"/>
      <c r="AY184" s="37" t="n"/>
      <c r="AZ184" s="37" t="n"/>
      <c r="BA184" s="37" t="n"/>
      <c r="BB184" s="37" t="n"/>
      <c r="BC184" s="37" t="n"/>
      <c r="BD184" s="37" t="n"/>
    </row>
    <row customFormat="true" ht="15" outlineLevel="0" r="185" s="34">
      <c r="A185" s="38" t="s">
        <v>173</v>
      </c>
      <c r="B185" s="18" t="n">
        <v>36</v>
      </c>
      <c r="C185" s="18" t="n">
        <v>47</v>
      </c>
      <c r="D185" s="18" t="n">
        <v>49</v>
      </c>
      <c r="E185" s="39" t="n">
        <f aca="false" ca="false" dt2D="false" dtr="false" t="normal">D185/B185</f>
        <v>1.3611111111111112</v>
      </c>
      <c r="F185" s="18" t="n">
        <v>3</v>
      </c>
      <c r="G185" s="36" t="n">
        <v>5</v>
      </c>
      <c r="H185" s="41" t="s">
        <v>34</v>
      </c>
      <c r="I185" s="41" t="s">
        <v>34</v>
      </c>
      <c r="J185" s="41" t="s">
        <v>34</v>
      </c>
      <c r="K185" s="41" t="s">
        <v>34</v>
      </c>
      <c r="L185" s="18" t="n">
        <v>2</v>
      </c>
      <c r="M185" s="18" t="n">
        <v>1</v>
      </c>
      <c r="N185" s="18" t="n">
        <v>3</v>
      </c>
      <c r="O185" s="18" t="s">
        <v>34</v>
      </c>
      <c r="P185" s="18" t="s">
        <v>34</v>
      </c>
      <c r="Q185" s="18" t="s">
        <v>34</v>
      </c>
      <c r="R185" s="18" t="n">
        <v>2</v>
      </c>
      <c r="S185" s="18" t="n">
        <v>1</v>
      </c>
      <c r="T185" s="36" t="n">
        <v>100</v>
      </c>
      <c r="U185" s="18" t="n">
        <v>3</v>
      </c>
      <c r="V185" s="36" t="n">
        <v>8</v>
      </c>
      <c r="W185" s="18" t="n">
        <v>3</v>
      </c>
      <c r="X185" s="36" t="n">
        <v>6.2</v>
      </c>
      <c r="Y185" s="18" t="s">
        <v>34</v>
      </c>
      <c r="Z185" s="18" t="s">
        <v>34</v>
      </c>
      <c r="AA185" s="18" t="s">
        <v>34</v>
      </c>
      <c r="AB185" s="18" t="s">
        <v>34</v>
      </c>
      <c r="AC185" s="18" t="n">
        <v>2</v>
      </c>
      <c r="AD185" s="18" t="n">
        <v>1</v>
      </c>
      <c r="AE185" s="37" t="n"/>
      <c r="AF185" s="37" t="n"/>
      <c r="AG185" s="37" t="n"/>
      <c r="AH185" s="37" t="n"/>
      <c r="AI185" s="37" t="n"/>
      <c r="AJ185" s="37" t="n"/>
      <c r="AK185" s="37" t="n"/>
      <c r="AL185" s="37" t="n"/>
      <c r="AM185" s="37" t="n"/>
      <c r="AN185" s="37" t="n"/>
      <c r="AO185" s="37" t="n"/>
      <c r="AP185" s="37" t="n"/>
      <c r="AQ185" s="37" t="n"/>
      <c r="AR185" s="37" t="n"/>
      <c r="AS185" s="37" t="n"/>
      <c r="AT185" s="37" t="n"/>
      <c r="AU185" s="37" t="n"/>
      <c r="AV185" s="37" t="n"/>
      <c r="AW185" s="37" t="n"/>
      <c r="AX185" s="37" t="n"/>
      <c r="AY185" s="37" t="n"/>
      <c r="AZ185" s="37" t="n"/>
      <c r="BA185" s="37" t="n"/>
      <c r="BB185" s="37" t="n"/>
      <c r="BC185" s="37" t="n"/>
      <c r="BD185" s="37" t="n"/>
    </row>
    <row customFormat="true" ht="15" outlineLevel="0" r="186" s="34">
      <c r="A186" s="38" t="s">
        <v>174</v>
      </c>
      <c r="B186" s="18" t="n">
        <v>39.56</v>
      </c>
      <c r="C186" s="18" t="n">
        <v>65</v>
      </c>
      <c r="D186" s="18" t="n">
        <v>66</v>
      </c>
      <c r="E186" s="39" t="n">
        <f aca="false" ca="false" dt2D="false" dtr="false" t="normal">D186/B186</f>
        <v>1.6683518705763396</v>
      </c>
      <c r="F186" s="18" t="n">
        <v>5</v>
      </c>
      <c r="G186" s="36" t="n">
        <v>4</v>
      </c>
      <c r="H186" s="41" t="s">
        <v>34</v>
      </c>
      <c r="I186" s="41" t="s">
        <v>34</v>
      </c>
      <c r="J186" s="41" t="s">
        <v>34</v>
      </c>
      <c r="K186" s="41" t="s">
        <v>34</v>
      </c>
      <c r="L186" s="18" t="n">
        <v>3</v>
      </c>
      <c r="M186" s="18" t="n">
        <v>2</v>
      </c>
      <c r="N186" s="18" t="n">
        <v>5</v>
      </c>
      <c r="O186" s="18" t="s">
        <v>34</v>
      </c>
      <c r="P186" s="18" t="s">
        <v>34</v>
      </c>
      <c r="Q186" s="18" t="s">
        <v>34</v>
      </c>
      <c r="R186" s="18" t="n">
        <v>3</v>
      </c>
      <c r="S186" s="18" t="n">
        <v>2</v>
      </c>
      <c r="T186" s="36" t="n">
        <v>100</v>
      </c>
      <c r="U186" s="18" t="n">
        <v>5</v>
      </c>
      <c r="V186" s="36" t="n">
        <v>8</v>
      </c>
      <c r="W186" s="18" t="n">
        <v>5</v>
      </c>
      <c r="X186" s="36" t="n">
        <v>7.6</v>
      </c>
      <c r="Y186" s="18" t="s">
        <v>34</v>
      </c>
      <c r="Z186" s="18" t="s">
        <v>34</v>
      </c>
      <c r="AA186" s="18" t="s">
        <v>34</v>
      </c>
      <c r="AB186" s="18" t="s">
        <v>34</v>
      </c>
      <c r="AC186" s="18" t="n">
        <v>3</v>
      </c>
      <c r="AD186" s="18" t="n">
        <v>2</v>
      </c>
      <c r="AE186" s="37" t="n"/>
      <c r="AF186" s="37" t="n"/>
      <c r="AG186" s="37" t="n"/>
      <c r="AH186" s="37" t="n"/>
      <c r="AI186" s="37" t="n"/>
      <c r="AJ186" s="37" t="n"/>
      <c r="AK186" s="37" t="n"/>
      <c r="AL186" s="37" t="n"/>
      <c r="AM186" s="37" t="n"/>
      <c r="AN186" s="37" t="n"/>
      <c r="AO186" s="37" t="n"/>
      <c r="AP186" s="37" t="n"/>
      <c r="AQ186" s="37" t="n"/>
      <c r="AR186" s="37" t="n"/>
      <c r="AS186" s="37" t="n"/>
      <c r="AT186" s="37" t="n"/>
      <c r="AU186" s="37" t="n"/>
      <c r="AV186" s="37" t="n"/>
      <c r="AW186" s="37" t="n"/>
      <c r="AX186" s="37" t="n"/>
      <c r="AY186" s="37" t="n"/>
      <c r="AZ186" s="37" t="n"/>
      <c r="BA186" s="37" t="n"/>
      <c r="BB186" s="37" t="n"/>
      <c r="BC186" s="37" t="n"/>
      <c r="BD186" s="37" t="n"/>
    </row>
    <row customFormat="true" ht="15" outlineLevel="0" r="187" s="34">
      <c r="A187" s="38" t="s">
        <v>175</v>
      </c>
      <c r="B187" s="18" t="n">
        <v>48.98</v>
      </c>
      <c r="C187" s="18" t="n">
        <v>55</v>
      </c>
      <c r="D187" s="18" t="n">
        <v>55</v>
      </c>
      <c r="E187" s="39" t="n">
        <f aca="false" ca="false" dt2D="false" dtr="false" t="normal">D187/B187</f>
        <v>1.1229073091057575</v>
      </c>
      <c r="F187" s="18" t="n">
        <v>4</v>
      </c>
      <c r="G187" s="36" t="n">
        <v>3</v>
      </c>
      <c r="H187" s="41" t="s">
        <v>34</v>
      </c>
      <c r="I187" s="41" t="s">
        <v>34</v>
      </c>
      <c r="J187" s="41" t="s">
        <v>34</v>
      </c>
      <c r="K187" s="41" t="s">
        <v>34</v>
      </c>
      <c r="L187" s="18" t="n">
        <v>2</v>
      </c>
      <c r="M187" s="18" t="n">
        <v>2</v>
      </c>
      <c r="N187" s="18" t="n">
        <v>4</v>
      </c>
      <c r="O187" s="18" t="s">
        <v>34</v>
      </c>
      <c r="P187" s="18" t="s">
        <v>34</v>
      </c>
      <c r="Q187" s="18" t="s">
        <v>34</v>
      </c>
      <c r="R187" s="18" t="n">
        <v>2</v>
      </c>
      <c r="S187" s="18" t="n">
        <v>2</v>
      </c>
      <c r="T187" s="36" t="n">
        <v>100</v>
      </c>
      <c r="U187" s="18" t="n">
        <v>4</v>
      </c>
      <c r="V187" s="36" t="n">
        <v>8</v>
      </c>
      <c r="W187" s="18" t="n">
        <v>4</v>
      </c>
      <c r="X187" s="36" t="n">
        <v>7.3</v>
      </c>
      <c r="Y187" s="18" t="s">
        <v>34</v>
      </c>
      <c r="Z187" s="18" t="s">
        <v>34</v>
      </c>
      <c r="AA187" s="18" t="s">
        <v>34</v>
      </c>
      <c r="AB187" s="18" t="s">
        <v>34</v>
      </c>
      <c r="AC187" s="18" t="n">
        <v>2</v>
      </c>
      <c r="AD187" s="18" t="n">
        <v>2</v>
      </c>
      <c r="AE187" s="37" t="n"/>
      <c r="AF187" s="37" t="n"/>
      <c r="AG187" s="37" t="n"/>
      <c r="AH187" s="37" t="n"/>
      <c r="AI187" s="37" t="n"/>
      <c r="AJ187" s="37" t="n"/>
      <c r="AK187" s="37" t="n"/>
      <c r="AL187" s="37" t="n"/>
      <c r="AM187" s="37" t="n"/>
      <c r="AN187" s="37" t="n"/>
      <c r="AO187" s="37" t="n"/>
      <c r="AP187" s="37" t="n"/>
      <c r="AQ187" s="37" t="n"/>
      <c r="AR187" s="37" t="n"/>
      <c r="AS187" s="37" t="n"/>
      <c r="AT187" s="37" t="n"/>
      <c r="AU187" s="37" t="n"/>
      <c r="AV187" s="37" t="n"/>
      <c r="AW187" s="37" t="n"/>
      <c r="AX187" s="37" t="n"/>
      <c r="AY187" s="37" t="n"/>
      <c r="AZ187" s="37" t="n"/>
      <c r="BA187" s="37" t="n"/>
      <c r="BB187" s="37" t="n"/>
      <c r="BC187" s="37" t="n"/>
      <c r="BD187" s="37" t="n"/>
    </row>
    <row customFormat="true" ht="15" outlineLevel="0" r="188" s="34">
      <c r="A188" s="38" t="s">
        <v>176</v>
      </c>
      <c r="B188" s="18" t="n">
        <v>40.24</v>
      </c>
      <c r="C188" s="18" t="n">
        <v>156</v>
      </c>
      <c r="D188" s="18" t="n">
        <v>163</v>
      </c>
      <c r="E188" s="39" t="n">
        <f aca="false" ca="false" dt2D="false" dtr="false" t="normal">D188/B188</f>
        <v>4.050695825049702</v>
      </c>
      <c r="F188" s="18" t="n">
        <v>15</v>
      </c>
      <c r="G188" s="36" t="n">
        <v>7</v>
      </c>
      <c r="H188" s="41" t="s">
        <v>34</v>
      </c>
      <c r="I188" s="41" t="s">
        <v>34</v>
      </c>
      <c r="J188" s="41" t="s">
        <v>34</v>
      </c>
      <c r="K188" s="41" t="s">
        <v>34</v>
      </c>
      <c r="L188" s="18" t="n">
        <v>10</v>
      </c>
      <c r="M188" s="18" t="n">
        <v>5</v>
      </c>
      <c r="N188" s="18" t="n">
        <v>4</v>
      </c>
      <c r="O188" s="18" t="s">
        <v>34</v>
      </c>
      <c r="P188" s="18" t="s">
        <v>34</v>
      </c>
      <c r="Q188" s="18" t="s">
        <v>34</v>
      </c>
      <c r="R188" s="18" t="n">
        <v>2</v>
      </c>
      <c r="S188" s="18" t="n">
        <v>2</v>
      </c>
      <c r="T188" s="36" t="n">
        <v>27</v>
      </c>
      <c r="U188" s="18" t="n">
        <v>19</v>
      </c>
      <c r="V188" s="36" t="n">
        <v>12</v>
      </c>
      <c r="W188" s="18" t="n">
        <v>16</v>
      </c>
      <c r="X188" s="36" t="n">
        <v>9.9</v>
      </c>
      <c r="Y188" s="18" t="s">
        <v>34</v>
      </c>
      <c r="Z188" s="18" t="n">
        <v>2</v>
      </c>
      <c r="AA188" s="18" t="s">
        <v>34</v>
      </c>
      <c r="AB188" s="18" t="s">
        <v>34</v>
      </c>
      <c r="AC188" s="18" t="n">
        <v>9</v>
      </c>
      <c r="AD188" s="18" t="n">
        <v>5</v>
      </c>
      <c r="AE188" s="37" t="n"/>
      <c r="AF188" s="37" t="n"/>
      <c r="AG188" s="37" t="n"/>
      <c r="AH188" s="37" t="n"/>
      <c r="AI188" s="37" t="n"/>
      <c r="AJ188" s="37" t="n"/>
      <c r="AK188" s="37" t="n"/>
      <c r="AL188" s="37" t="n"/>
      <c r="AM188" s="37" t="n"/>
      <c r="AN188" s="37" t="n"/>
      <c r="AO188" s="37" t="n"/>
      <c r="AP188" s="37" t="n"/>
      <c r="AQ188" s="37" t="n"/>
      <c r="AR188" s="37" t="n"/>
      <c r="AS188" s="37" t="n"/>
      <c r="AT188" s="37" t="n"/>
      <c r="AU188" s="37" t="n"/>
      <c r="AV188" s="37" t="n"/>
      <c r="AW188" s="37" t="n"/>
      <c r="AX188" s="37" t="n"/>
      <c r="AY188" s="37" t="n"/>
      <c r="AZ188" s="37" t="n"/>
      <c r="BA188" s="37" t="n"/>
      <c r="BB188" s="37" t="n"/>
      <c r="BC188" s="37" t="n"/>
      <c r="BD188" s="37" t="n"/>
    </row>
    <row customFormat="true" ht="15" outlineLevel="0" r="189" s="34">
      <c r="A189" s="40" t="s">
        <v>37</v>
      </c>
      <c r="B189" s="41" t="n">
        <f aca="false" ca="false" dt2D="false" dtr="false" t="normal">SUM(B181:B188)</f>
        <v>268.4</v>
      </c>
      <c r="C189" s="41" t="n">
        <f aca="false" ca="false" dt2D="false" dtr="false" t="normal">SUM(C181:C188)</f>
        <v>730</v>
      </c>
      <c r="D189" s="41" t="n">
        <f aca="false" ca="false" dt2D="false" dtr="false" t="normal">SUM(D181:D188)</f>
        <v>789</v>
      </c>
      <c r="E189" s="42" t="n">
        <f aca="false" ca="false" dt2D="false" dtr="false" t="normal">D189/B189</f>
        <v>2.9396423248882266</v>
      </c>
      <c r="F189" s="41" t="n">
        <f aca="false" ca="false" dt2D="false" dtr="false" t="normal">SUM(F181:F188)</f>
        <v>66</v>
      </c>
      <c r="G189" s="57" t="s">
        <v>34</v>
      </c>
      <c r="H189" s="41" t="s">
        <v>34</v>
      </c>
      <c r="I189" s="41" t="n">
        <f aca="false" ca="false" dt2D="false" dtr="false" t="normal">SUM(I181:I188)</f>
        <v>2</v>
      </c>
      <c r="J189" s="41" t="s">
        <v>34</v>
      </c>
      <c r="K189" s="41" t="s">
        <v>34</v>
      </c>
      <c r="L189" s="41" t="n">
        <f aca="false" ca="false" dt2D="false" dtr="false" t="normal">SUM(L181:L188)</f>
        <v>39</v>
      </c>
      <c r="M189" s="41" t="n">
        <f aca="false" ca="false" dt2D="false" dtr="false" t="normal">SUM(M181:M188)</f>
        <v>25</v>
      </c>
      <c r="N189" s="41" t="n">
        <f aca="false" ca="false" dt2D="false" dtr="false" t="normal">SUM(N181:N188)</f>
        <v>41</v>
      </c>
      <c r="O189" s="41" t="n">
        <f aca="false" ca="false" dt2D="false" dtr="false" t="normal">SUM(O181:O188)</f>
        <v>0</v>
      </c>
      <c r="P189" s="41" t="s">
        <v>34</v>
      </c>
      <c r="Q189" s="41" t="s">
        <v>34</v>
      </c>
      <c r="R189" s="41" t="n">
        <f aca="false" ca="false" dt2D="false" dtr="false" t="normal">SUM(R181:R188)</f>
        <v>22</v>
      </c>
      <c r="S189" s="41" t="n">
        <f aca="false" ca="false" dt2D="false" dtr="false" t="normal">SUM(S181:S188)</f>
        <v>19</v>
      </c>
      <c r="T189" s="41" t="s">
        <v>34</v>
      </c>
      <c r="U189" s="41" t="n">
        <f aca="false" ca="false" dt2D="false" dtr="false" t="normal">SUM(U181:U188)</f>
        <v>88</v>
      </c>
      <c r="V189" s="52" t="s">
        <v>34</v>
      </c>
      <c r="W189" s="41" t="n">
        <f aca="false" ca="false" dt2D="false" dtr="false" t="normal">SUM(W181:W188)</f>
        <v>69</v>
      </c>
      <c r="X189" s="52" t="s">
        <v>34</v>
      </c>
      <c r="Y189" s="41" t="s">
        <v>34</v>
      </c>
      <c r="Z189" s="41" t="n">
        <f aca="false" ca="false" dt2D="false" dtr="false" t="normal">SUM(Z181:Z188)</f>
        <v>6</v>
      </c>
      <c r="AA189" s="41" t="s">
        <v>34</v>
      </c>
      <c r="AB189" s="41" t="s">
        <v>34</v>
      </c>
      <c r="AC189" s="41" t="n">
        <f aca="false" ca="false" dt2D="false" dtr="false" t="normal">SUM(AC181:AC188)</f>
        <v>37</v>
      </c>
      <c r="AD189" s="41" t="n">
        <f aca="false" ca="false" dt2D="false" dtr="false" t="normal">SUM(AD181:AD188)</f>
        <v>26</v>
      </c>
      <c r="AE189" s="37" t="n"/>
      <c r="AF189" s="37" t="n"/>
      <c r="AG189" s="37" t="n"/>
      <c r="AH189" s="37" t="n"/>
      <c r="AI189" s="37" t="n"/>
      <c r="AJ189" s="37" t="n"/>
      <c r="AK189" s="37" t="n"/>
      <c r="AL189" s="37" t="n"/>
      <c r="AM189" s="37" t="n"/>
      <c r="AN189" s="37" t="n"/>
      <c r="AO189" s="37" t="n"/>
      <c r="AP189" s="37" t="n"/>
      <c r="AQ189" s="37" t="n"/>
      <c r="AR189" s="37" t="n"/>
      <c r="AS189" s="37" t="n"/>
      <c r="AT189" s="37" t="n"/>
      <c r="AU189" s="37" t="n"/>
      <c r="AV189" s="37" t="n"/>
      <c r="AW189" s="37" t="n"/>
      <c r="AX189" s="37" t="n"/>
      <c r="AY189" s="37" t="n"/>
      <c r="AZ189" s="37" t="n"/>
      <c r="BA189" s="37" t="n"/>
      <c r="BB189" s="37" t="n"/>
      <c r="BC189" s="37" t="n"/>
      <c r="BD189" s="37" t="n"/>
    </row>
    <row customFormat="true" ht="15" outlineLevel="0" r="190" s="49">
      <c r="A190" s="44" t="s">
        <v>177</v>
      </c>
      <c r="B190" s="18" t="n"/>
      <c r="C190" s="18" t="n"/>
      <c r="D190" s="18" t="n"/>
      <c r="E190" s="39" t="n"/>
      <c r="F190" s="18" t="n"/>
      <c r="G190" s="36" t="n"/>
      <c r="H190" s="41" t="n"/>
      <c r="I190" s="18" t="n"/>
      <c r="J190" s="18" t="n"/>
      <c r="K190" s="18" t="n"/>
      <c r="L190" s="18" t="n"/>
      <c r="M190" s="18" t="n"/>
      <c r="N190" s="18" t="n"/>
      <c r="O190" s="18" t="n"/>
      <c r="P190" s="18" t="n"/>
      <c r="Q190" s="18" t="n"/>
      <c r="R190" s="18" t="n"/>
      <c r="S190" s="18" t="n"/>
      <c r="T190" s="41" t="n"/>
      <c r="U190" s="18" t="n"/>
      <c r="V190" s="36" t="n"/>
      <c r="W190" s="18" t="n"/>
      <c r="X190" s="36" t="n"/>
      <c r="Y190" s="18" t="n"/>
      <c r="Z190" s="18" t="n"/>
      <c r="AA190" s="18" t="n"/>
      <c r="AB190" s="18" t="n"/>
      <c r="AC190" s="18" t="n"/>
      <c r="AD190" s="18" t="n"/>
      <c r="AE190" s="37" t="n"/>
      <c r="AF190" s="37" t="n"/>
      <c r="AG190" s="37" t="n"/>
      <c r="AH190" s="37" t="n"/>
      <c r="AI190" s="37" t="n"/>
      <c r="AJ190" s="37" t="n"/>
      <c r="AK190" s="37" t="n"/>
      <c r="AL190" s="37" t="n"/>
      <c r="AM190" s="37" t="n"/>
      <c r="AN190" s="37" t="n"/>
      <c r="AO190" s="37" t="n"/>
      <c r="AP190" s="37" t="n"/>
      <c r="AQ190" s="37" t="n"/>
      <c r="AR190" s="37" t="n"/>
      <c r="AS190" s="37" t="n"/>
      <c r="AT190" s="37" t="n"/>
      <c r="AU190" s="37" t="n"/>
      <c r="AV190" s="37" t="n"/>
      <c r="AW190" s="37" t="n"/>
      <c r="AX190" s="37" t="n"/>
      <c r="AY190" s="37" t="n"/>
      <c r="AZ190" s="37" t="n"/>
      <c r="BA190" s="37" t="n"/>
      <c r="BB190" s="37" t="n"/>
      <c r="BC190" s="37" t="n"/>
      <c r="BD190" s="37" t="n"/>
    </row>
    <row customFormat="true" customHeight="true" ht="12.75" outlineLevel="0" r="191" s="50">
      <c r="A191" s="46" t="s">
        <v>178</v>
      </c>
      <c r="B191" s="18" t="n">
        <v>15.44</v>
      </c>
      <c r="C191" s="18" t="n">
        <v>143</v>
      </c>
      <c r="D191" s="18" t="n">
        <v>142</v>
      </c>
      <c r="E191" s="39" t="n">
        <f aca="false" ca="false" dt2D="false" dtr="false" t="normal">D191/B191</f>
        <v>9.196891191709845</v>
      </c>
      <c r="F191" s="18" t="n">
        <v>16</v>
      </c>
      <c r="G191" s="36" t="n">
        <f aca="false" ca="false" dt2D="false" dtr="false" t="normal">F191/C191*100</f>
        <v>11.188811188811188</v>
      </c>
      <c r="H191" s="41" t="s">
        <v>34</v>
      </c>
      <c r="I191" s="18" t="n">
        <v>2</v>
      </c>
      <c r="J191" s="18" t="s">
        <v>34</v>
      </c>
      <c r="K191" s="18" t="s">
        <v>34</v>
      </c>
      <c r="L191" s="18" t="n">
        <v>8</v>
      </c>
      <c r="M191" s="18" t="n">
        <v>6</v>
      </c>
      <c r="N191" s="18" t="n">
        <v>12</v>
      </c>
      <c r="O191" s="18" t="s">
        <v>34</v>
      </c>
      <c r="P191" s="18" t="s">
        <v>34</v>
      </c>
      <c r="Q191" s="18" t="s">
        <v>34</v>
      </c>
      <c r="R191" s="18" t="n">
        <v>7</v>
      </c>
      <c r="S191" s="18" t="n">
        <v>5</v>
      </c>
      <c r="T191" s="36" t="n">
        <v>75</v>
      </c>
      <c r="U191" s="18" t="n">
        <v>25</v>
      </c>
      <c r="V191" s="36" t="n">
        <v>18</v>
      </c>
      <c r="W191" s="18" t="n">
        <v>17</v>
      </c>
      <c r="X191" s="36" t="n">
        <v>12</v>
      </c>
      <c r="Y191" s="18" t="s">
        <v>34</v>
      </c>
      <c r="Z191" s="18" t="n">
        <v>2</v>
      </c>
      <c r="AA191" s="18" t="s">
        <v>34</v>
      </c>
      <c r="AB191" s="18" t="s">
        <v>34</v>
      </c>
      <c r="AC191" s="18" t="n">
        <v>9</v>
      </c>
      <c r="AD191" s="18" t="n">
        <v>6</v>
      </c>
      <c r="AE191" s="51" t="n"/>
      <c r="AF191" s="51" t="n"/>
      <c r="AG191" s="51" t="n"/>
      <c r="AH191" s="51" t="n"/>
      <c r="AI191" s="51" t="n"/>
      <c r="AJ191" s="51" t="n"/>
      <c r="AK191" s="51" t="n"/>
      <c r="AL191" s="51" t="n"/>
      <c r="AM191" s="51" t="n"/>
      <c r="AN191" s="51" t="n"/>
      <c r="AO191" s="51" t="n"/>
      <c r="AP191" s="51" t="n"/>
      <c r="AQ191" s="51" t="n"/>
      <c r="AR191" s="51" t="n"/>
      <c r="AS191" s="51" t="n"/>
      <c r="AT191" s="51" t="n"/>
      <c r="AU191" s="51" t="n"/>
      <c r="AV191" s="51" t="n"/>
      <c r="AW191" s="51" t="n"/>
      <c r="AX191" s="51" t="n"/>
      <c r="AY191" s="51" t="n"/>
      <c r="AZ191" s="51" t="n"/>
      <c r="BA191" s="51" t="n"/>
      <c r="BB191" s="51" t="n"/>
      <c r="BC191" s="51" t="n"/>
      <c r="BD191" s="51" t="n"/>
    </row>
    <row customFormat="true" customHeight="true" ht="15.366943359375" outlineLevel="0" r="192" s="50">
      <c r="A192" s="46" t="s">
        <v>179</v>
      </c>
      <c r="B192" s="18" t="n">
        <v>9.3</v>
      </c>
      <c r="C192" s="18" t="n">
        <v>50</v>
      </c>
      <c r="D192" s="18" t="n">
        <v>55</v>
      </c>
      <c r="E192" s="39" t="n">
        <f aca="false" ca="false" dt2D="false" dtr="false" t="normal">D192/B192</f>
        <v>5.913978494623655</v>
      </c>
      <c r="F192" s="18" t="n">
        <v>3</v>
      </c>
      <c r="G192" s="36" t="n">
        <f aca="false" ca="false" dt2D="false" dtr="false" t="normal">F192/C192*100</f>
        <v>6</v>
      </c>
      <c r="H192" s="41" t="s">
        <v>34</v>
      </c>
      <c r="I192" s="41" t="s">
        <v>34</v>
      </c>
      <c r="J192" s="41" t="s">
        <v>34</v>
      </c>
      <c r="K192" s="41" t="s">
        <v>34</v>
      </c>
      <c r="L192" s="18" t="n">
        <v>2</v>
      </c>
      <c r="M192" s="18" t="n">
        <v>1</v>
      </c>
      <c r="N192" s="18" t="n">
        <v>3</v>
      </c>
      <c r="O192" s="18" t="s">
        <v>34</v>
      </c>
      <c r="P192" s="18" t="s">
        <v>34</v>
      </c>
      <c r="Q192" s="18" t="s">
        <v>34</v>
      </c>
      <c r="R192" s="18" t="n">
        <v>2</v>
      </c>
      <c r="S192" s="18" t="n">
        <v>1</v>
      </c>
      <c r="T192" s="36" t="n">
        <v>100</v>
      </c>
      <c r="U192" s="18" t="n">
        <v>6</v>
      </c>
      <c r="V192" s="36" t="n">
        <v>12</v>
      </c>
      <c r="W192" s="18" t="n">
        <v>5</v>
      </c>
      <c r="X192" s="36" t="n">
        <v>6</v>
      </c>
      <c r="Y192" s="18" t="s">
        <v>34</v>
      </c>
      <c r="Z192" s="18" t="s">
        <v>34</v>
      </c>
      <c r="AA192" s="18" t="s">
        <v>34</v>
      </c>
      <c r="AB192" s="18" t="s">
        <v>34</v>
      </c>
      <c r="AC192" s="18" t="n">
        <v>3</v>
      </c>
      <c r="AD192" s="18" t="n">
        <v>2</v>
      </c>
      <c r="AE192" s="51" t="n"/>
      <c r="AF192" s="51" t="n"/>
      <c r="AG192" s="51" t="n"/>
      <c r="AH192" s="51" t="n"/>
      <c r="AI192" s="51" t="n"/>
      <c r="AJ192" s="51" t="n"/>
      <c r="AK192" s="51" t="n"/>
      <c r="AL192" s="51" t="n"/>
      <c r="AM192" s="51" t="n"/>
      <c r="AN192" s="51" t="n"/>
      <c r="AO192" s="51" t="n"/>
      <c r="AP192" s="51" t="n"/>
      <c r="AQ192" s="51" t="n"/>
      <c r="AR192" s="51" t="n"/>
      <c r="AS192" s="51" t="n"/>
      <c r="AT192" s="51" t="n"/>
      <c r="AU192" s="51" t="n"/>
      <c r="AV192" s="51" t="n"/>
      <c r="AW192" s="51" t="n"/>
      <c r="AX192" s="51" t="n"/>
      <c r="AY192" s="51" t="n"/>
      <c r="AZ192" s="51" t="n"/>
      <c r="BA192" s="51" t="n"/>
      <c r="BB192" s="51" t="n"/>
      <c r="BC192" s="51" t="n"/>
      <c r="BD192" s="51" t="n"/>
    </row>
    <row customFormat="true" customHeight="true" ht="15.366943359375" outlineLevel="0" r="193" s="34">
      <c r="A193" s="38" t="s">
        <v>180</v>
      </c>
      <c r="B193" s="18" t="n">
        <v>82.54</v>
      </c>
      <c r="C193" s="18" t="n">
        <v>130</v>
      </c>
      <c r="D193" s="18" t="n">
        <v>138</v>
      </c>
      <c r="E193" s="39" t="n">
        <f aca="false" ca="false" dt2D="false" dtr="false" t="normal">D193/B193</f>
        <v>1.6719166464744366</v>
      </c>
      <c r="F193" s="18" t="n">
        <v>6</v>
      </c>
      <c r="G193" s="36" t="n">
        <v>4.7</v>
      </c>
      <c r="H193" s="41" t="s">
        <v>34</v>
      </c>
      <c r="I193" s="41" t="s">
        <v>34</v>
      </c>
      <c r="J193" s="41" t="s">
        <v>34</v>
      </c>
      <c r="K193" s="41" t="s">
        <v>34</v>
      </c>
      <c r="L193" s="18" t="n">
        <v>3</v>
      </c>
      <c r="M193" s="18" t="n">
        <v>3</v>
      </c>
      <c r="N193" s="18" t="n">
        <v>6</v>
      </c>
      <c r="O193" s="18" t="s">
        <v>34</v>
      </c>
      <c r="P193" s="18" t="s">
        <v>34</v>
      </c>
      <c r="Q193" s="18" t="s">
        <v>34</v>
      </c>
      <c r="R193" s="18" t="n">
        <v>3</v>
      </c>
      <c r="S193" s="18" t="n">
        <v>3</v>
      </c>
      <c r="T193" s="36" t="n">
        <v>100</v>
      </c>
      <c r="U193" s="18" t="n">
        <v>11</v>
      </c>
      <c r="V193" s="36" t="n">
        <v>8</v>
      </c>
      <c r="W193" s="18" t="n">
        <v>8</v>
      </c>
      <c r="X193" s="36" t="n">
        <v>5.8</v>
      </c>
      <c r="Y193" s="18" t="s">
        <v>34</v>
      </c>
      <c r="Z193" s="18" t="n">
        <v>1</v>
      </c>
      <c r="AA193" s="18" t="s">
        <v>34</v>
      </c>
      <c r="AB193" s="18" t="s">
        <v>34</v>
      </c>
      <c r="AC193" s="18" t="n">
        <v>3</v>
      </c>
      <c r="AD193" s="18" t="n">
        <v>4</v>
      </c>
      <c r="AE193" s="37" t="n"/>
      <c r="AF193" s="37" t="n"/>
      <c r="AG193" s="37" t="n"/>
      <c r="AH193" s="37" t="n"/>
      <c r="AI193" s="37" t="n"/>
      <c r="AJ193" s="37" t="n"/>
      <c r="AK193" s="37" t="n"/>
      <c r="AL193" s="37" t="n"/>
      <c r="AM193" s="37" t="n"/>
      <c r="AN193" s="37" t="n"/>
      <c r="AO193" s="37" t="n"/>
      <c r="AP193" s="37" t="n"/>
      <c r="AQ193" s="37" t="n"/>
      <c r="AR193" s="37" t="n"/>
      <c r="AS193" s="37" t="n"/>
      <c r="AT193" s="37" t="n"/>
      <c r="AU193" s="37" t="n"/>
      <c r="AV193" s="37" t="n"/>
      <c r="AW193" s="37" t="n"/>
      <c r="AX193" s="37" t="n"/>
      <c r="AY193" s="37" t="n"/>
      <c r="AZ193" s="37" t="n"/>
      <c r="BA193" s="37" t="n"/>
      <c r="BB193" s="37" t="n"/>
      <c r="BC193" s="37" t="n"/>
      <c r="BD193" s="37" t="n"/>
    </row>
    <row customFormat="true" customHeight="true" ht="15.366943359375" outlineLevel="0" r="194" s="34">
      <c r="A194" s="46" t="s">
        <v>181</v>
      </c>
      <c r="B194" s="18" t="n">
        <v>23.82</v>
      </c>
      <c r="C194" s="18" t="n">
        <v>228</v>
      </c>
      <c r="D194" s="18" t="n">
        <v>228</v>
      </c>
      <c r="E194" s="39" t="n">
        <f aca="false" ca="false" dt2D="false" dtr="false" t="normal">D194/B194</f>
        <v>9.571788413098236</v>
      </c>
      <c r="F194" s="18" t="n">
        <v>36</v>
      </c>
      <c r="G194" s="36" t="n">
        <f aca="false" ca="false" dt2D="false" dtr="false" t="normal">F194/C194*100</f>
        <v>15.789473684210526</v>
      </c>
      <c r="H194" s="41" t="s">
        <v>34</v>
      </c>
      <c r="I194" s="18" t="n">
        <v>2</v>
      </c>
      <c r="J194" s="18" t="s">
        <v>34</v>
      </c>
      <c r="K194" s="18" t="s">
        <v>34</v>
      </c>
      <c r="L194" s="18" t="n">
        <v>22</v>
      </c>
      <c r="M194" s="18" t="n">
        <v>12</v>
      </c>
      <c r="N194" s="18" t="n">
        <v>36</v>
      </c>
      <c r="O194" s="18" t="n">
        <v>2</v>
      </c>
      <c r="P194" s="18" t="s">
        <v>34</v>
      </c>
      <c r="Q194" s="18" t="s">
        <v>34</v>
      </c>
      <c r="R194" s="18" t="n">
        <v>22</v>
      </c>
      <c r="S194" s="18" t="n">
        <v>12</v>
      </c>
      <c r="T194" s="36" t="n">
        <v>100</v>
      </c>
      <c r="U194" s="18" t="n">
        <v>41</v>
      </c>
      <c r="V194" s="36" t="n">
        <v>18</v>
      </c>
      <c r="W194" s="18" t="n">
        <v>36</v>
      </c>
      <c r="X194" s="36" t="n">
        <v>16</v>
      </c>
      <c r="Y194" s="18" t="s">
        <v>34</v>
      </c>
      <c r="Z194" s="18" t="s">
        <v>34</v>
      </c>
      <c r="AA194" s="18" t="s">
        <v>34</v>
      </c>
      <c r="AB194" s="18" t="s">
        <v>34</v>
      </c>
      <c r="AC194" s="18" t="n">
        <v>24</v>
      </c>
      <c r="AD194" s="18" t="n">
        <v>12</v>
      </c>
      <c r="AE194" s="37" t="n"/>
      <c r="AF194" s="37" t="n"/>
      <c r="AG194" s="37" t="n"/>
      <c r="AH194" s="37" t="n"/>
      <c r="AI194" s="37" t="n"/>
      <c r="AJ194" s="37" t="n"/>
      <c r="AK194" s="37" t="n"/>
      <c r="AL194" s="37" t="n"/>
      <c r="AM194" s="37" t="n"/>
      <c r="AN194" s="37" t="n"/>
      <c r="AO194" s="37" t="n"/>
      <c r="AP194" s="37" t="n"/>
      <c r="AQ194" s="37" t="n"/>
      <c r="AR194" s="37" t="n"/>
      <c r="AS194" s="37" t="n"/>
      <c r="AT194" s="37" t="n"/>
      <c r="AU194" s="37" t="n"/>
      <c r="AV194" s="37" t="n"/>
      <c r="AW194" s="37" t="n"/>
      <c r="AX194" s="37" t="n"/>
      <c r="AY194" s="37" t="n"/>
      <c r="AZ194" s="37" t="n"/>
      <c r="BA194" s="37" t="n"/>
      <c r="BB194" s="37" t="n"/>
      <c r="BC194" s="37" t="n"/>
      <c r="BD194" s="37" t="n"/>
    </row>
    <row customFormat="true" customHeight="true" ht="15.366943359375" outlineLevel="0" r="195" s="34">
      <c r="A195" s="46" t="s">
        <v>182</v>
      </c>
      <c r="B195" s="18" t="n">
        <f aca="false" ca="false" dt2D="false" dtr="false" t="normal">62.33+18.15</f>
        <v>80.47999999999999</v>
      </c>
      <c r="C195" s="18" t="n">
        <v>18</v>
      </c>
      <c r="D195" s="18" t="n">
        <v>0</v>
      </c>
      <c r="E195" s="39" t="n">
        <f aca="false" ca="false" dt2D="false" dtr="false" t="normal">D195/B195</f>
        <v>0</v>
      </c>
      <c r="F195" s="41" t="s">
        <v>34</v>
      </c>
      <c r="G195" s="41" t="s">
        <v>34</v>
      </c>
      <c r="H195" s="41" t="s">
        <v>34</v>
      </c>
      <c r="I195" s="41" t="s">
        <v>34</v>
      </c>
      <c r="J195" s="41" t="s">
        <v>34</v>
      </c>
      <c r="K195" s="41" t="s">
        <v>34</v>
      </c>
      <c r="L195" s="41" t="s">
        <v>34</v>
      </c>
      <c r="M195" s="41" t="s">
        <v>34</v>
      </c>
      <c r="N195" s="41" t="s">
        <v>34</v>
      </c>
      <c r="O195" s="41" t="s">
        <v>34</v>
      </c>
      <c r="P195" s="41" t="s">
        <v>34</v>
      </c>
      <c r="Q195" s="41" t="s">
        <v>34</v>
      </c>
      <c r="R195" s="41" t="s">
        <v>34</v>
      </c>
      <c r="S195" s="41" t="s">
        <v>34</v>
      </c>
      <c r="T195" s="41" t="s">
        <v>34</v>
      </c>
      <c r="U195" s="41" t="s">
        <v>34</v>
      </c>
      <c r="V195" s="52" t="s">
        <v>34</v>
      </c>
      <c r="W195" s="41" t="s">
        <v>34</v>
      </c>
      <c r="X195" s="41" t="s">
        <v>34</v>
      </c>
      <c r="Y195" s="41" t="s">
        <v>34</v>
      </c>
      <c r="Z195" s="41" t="s">
        <v>34</v>
      </c>
      <c r="AA195" s="41" t="s">
        <v>34</v>
      </c>
      <c r="AB195" s="41" t="s">
        <v>34</v>
      </c>
      <c r="AC195" s="41" t="s">
        <v>34</v>
      </c>
      <c r="AD195" s="41" t="s">
        <v>34</v>
      </c>
      <c r="AE195" s="37" t="n"/>
      <c r="AF195" s="37" t="n"/>
      <c r="AG195" s="37" t="n"/>
      <c r="AH195" s="37" t="n"/>
      <c r="AI195" s="37" t="n"/>
      <c r="AJ195" s="37" t="n"/>
      <c r="AK195" s="37" t="n"/>
      <c r="AL195" s="37" t="n"/>
      <c r="AM195" s="37" t="n"/>
      <c r="AN195" s="37" t="n"/>
      <c r="AO195" s="37" t="n"/>
      <c r="AP195" s="37" t="n"/>
      <c r="AQ195" s="37" t="n"/>
      <c r="AR195" s="37" t="n"/>
      <c r="AS195" s="37" t="n"/>
      <c r="AT195" s="37" t="n"/>
      <c r="AU195" s="37" t="n"/>
      <c r="AV195" s="37" t="n"/>
      <c r="AW195" s="37" t="n"/>
      <c r="AX195" s="37" t="n"/>
      <c r="AY195" s="37" t="n"/>
      <c r="AZ195" s="37" t="n"/>
      <c r="BA195" s="37" t="n"/>
      <c r="BB195" s="37" t="n"/>
      <c r="BC195" s="37" t="n"/>
      <c r="BD195" s="37" t="n"/>
    </row>
    <row customFormat="true" customHeight="true" ht="15.366943359375" outlineLevel="0" r="196" s="34">
      <c r="A196" s="40" t="s">
        <v>37</v>
      </c>
      <c r="B196" s="43" t="n">
        <f aca="false" ca="false" dt2D="false" dtr="false" t="normal">SUM(B191:B195)</f>
        <v>211.57999999999998</v>
      </c>
      <c r="C196" s="41" t="n">
        <f aca="false" ca="false" dt2D="false" dtr="false" t="normal">SUM(C191:C195)</f>
        <v>569</v>
      </c>
      <c r="D196" s="41" t="n">
        <f aca="false" ca="false" dt2D="false" dtr="false" t="normal">SUM(D191:D195)</f>
        <v>563</v>
      </c>
      <c r="E196" s="42" t="n">
        <f aca="false" ca="false" dt2D="false" dtr="false" t="normal">D196/B196</f>
        <v>2.6609320351640044</v>
      </c>
      <c r="F196" s="41" t="n">
        <f aca="false" ca="false" dt2D="false" dtr="false" t="normal">SUM(F191:F195)</f>
        <v>61</v>
      </c>
      <c r="G196" s="52" t="s">
        <v>34</v>
      </c>
      <c r="H196" s="41" t="s">
        <v>34</v>
      </c>
      <c r="I196" s="41" t="n">
        <f aca="false" ca="false" dt2D="false" dtr="false" t="normal">SUM(I191:I195)</f>
        <v>4</v>
      </c>
      <c r="J196" s="41" t="s">
        <v>34</v>
      </c>
      <c r="K196" s="41" t="s">
        <v>34</v>
      </c>
      <c r="L196" s="41" t="n">
        <f aca="false" ca="false" dt2D="false" dtr="false" t="normal">SUM(L191:L195)</f>
        <v>35</v>
      </c>
      <c r="M196" s="41" t="n">
        <f aca="false" ca="false" dt2D="false" dtr="false" t="normal">SUM(M191:M195)</f>
        <v>22</v>
      </c>
      <c r="N196" s="41" t="n">
        <f aca="false" ca="false" dt2D="false" dtr="false" t="normal">SUM(N191:N195)</f>
        <v>57</v>
      </c>
      <c r="O196" s="41" t="n">
        <f aca="false" ca="false" dt2D="false" dtr="false" t="normal">SUM(O191:O195)</f>
        <v>2</v>
      </c>
      <c r="P196" s="41" t="s">
        <v>34</v>
      </c>
      <c r="Q196" s="41" t="s">
        <v>34</v>
      </c>
      <c r="R196" s="41" t="n">
        <f aca="false" ca="false" dt2D="false" dtr="false" t="normal">SUM(R191:R195)</f>
        <v>34</v>
      </c>
      <c r="S196" s="41" t="n">
        <f aca="false" ca="false" dt2D="false" dtr="false" t="normal">SUM(S191:S195)</f>
        <v>21</v>
      </c>
      <c r="T196" s="52" t="s">
        <v>34</v>
      </c>
      <c r="U196" s="41" t="n">
        <f aca="false" ca="false" dt2D="false" dtr="false" t="normal">SUM(U191:U195)</f>
        <v>83</v>
      </c>
      <c r="V196" s="52" t="s">
        <v>34</v>
      </c>
      <c r="W196" s="41" t="n">
        <f aca="false" ca="false" dt2D="false" dtr="false" t="normal">SUM(W191:W195)</f>
        <v>66</v>
      </c>
      <c r="X196" s="52" t="s">
        <v>34</v>
      </c>
      <c r="Y196" s="41" t="s">
        <v>34</v>
      </c>
      <c r="Z196" s="41" t="n">
        <f aca="false" ca="false" dt2D="false" dtr="false" t="normal">SUM(Z191:Z195)</f>
        <v>3</v>
      </c>
      <c r="AA196" s="41" t="s">
        <v>34</v>
      </c>
      <c r="AB196" s="41" t="s">
        <v>34</v>
      </c>
      <c r="AC196" s="41" t="n">
        <f aca="false" ca="false" dt2D="false" dtr="false" t="normal">SUM(AC191:AC195)</f>
        <v>39</v>
      </c>
      <c r="AD196" s="41" t="n">
        <f aca="false" ca="false" dt2D="false" dtr="false" t="normal">SUM(AD191:AD195)</f>
        <v>24</v>
      </c>
      <c r="AE196" s="37" t="n"/>
      <c r="AF196" s="37" t="n"/>
      <c r="AG196" s="37" t="n"/>
      <c r="AH196" s="37" t="n"/>
      <c r="AI196" s="37" t="n"/>
      <c r="AJ196" s="37" t="n"/>
      <c r="AK196" s="37" t="n"/>
      <c r="AL196" s="37" t="n"/>
      <c r="AM196" s="37" t="n"/>
      <c r="AN196" s="37" t="n"/>
      <c r="AO196" s="37" t="n"/>
      <c r="AP196" s="37" t="n"/>
      <c r="AQ196" s="37" t="n"/>
      <c r="AR196" s="37" t="n"/>
      <c r="AS196" s="37" t="n"/>
      <c r="AT196" s="37" t="n"/>
      <c r="AU196" s="37" t="n"/>
      <c r="AV196" s="37" t="n"/>
      <c r="AW196" s="37" t="n"/>
      <c r="AX196" s="37" t="n"/>
      <c r="AY196" s="37" t="n"/>
      <c r="AZ196" s="37" t="n"/>
      <c r="BA196" s="37" t="n"/>
      <c r="BB196" s="37" t="n"/>
      <c r="BC196" s="37" t="n"/>
      <c r="BD196" s="37" t="n"/>
    </row>
    <row customFormat="true" customHeight="true" ht="15.366943359375" outlineLevel="0" r="197" s="34">
      <c r="A197" s="58" t="s">
        <v>183</v>
      </c>
      <c r="B197" s="18" t="n">
        <v>1.14</v>
      </c>
      <c r="C197" s="18" t="n">
        <v>11</v>
      </c>
      <c r="D197" s="18" t="n">
        <v>9</v>
      </c>
      <c r="E197" s="39" t="n">
        <f aca="false" ca="false" dt2D="false" dtr="false" t="normal">D197/B197</f>
        <v>7.894736842105264</v>
      </c>
      <c r="F197" s="41" t="s">
        <v>34</v>
      </c>
      <c r="G197" s="41" t="s">
        <v>34</v>
      </c>
      <c r="H197" s="41" t="s">
        <v>34</v>
      </c>
      <c r="I197" s="41" t="s">
        <v>34</v>
      </c>
      <c r="J197" s="41" t="s">
        <v>34</v>
      </c>
      <c r="K197" s="41" t="s">
        <v>34</v>
      </c>
      <c r="L197" s="41" t="s">
        <v>34</v>
      </c>
      <c r="M197" s="41" t="s">
        <v>34</v>
      </c>
      <c r="N197" s="41" t="s">
        <v>34</v>
      </c>
      <c r="O197" s="41" t="s">
        <v>34</v>
      </c>
      <c r="P197" s="41" t="s">
        <v>34</v>
      </c>
      <c r="Q197" s="41" t="s">
        <v>34</v>
      </c>
      <c r="R197" s="41" t="s">
        <v>34</v>
      </c>
      <c r="S197" s="41" t="s">
        <v>34</v>
      </c>
      <c r="T197" s="41" t="s">
        <v>34</v>
      </c>
      <c r="U197" s="41" t="s">
        <v>34</v>
      </c>
      <c r="V197" s="52" t="s">
        <v>34</v>
      </c>
      <c r="W197" s="41" t="s">
        <v>34</v>
      </c>
      <c r="X197" s="41" t="s">
        <v>34</v>
      </c>
      <c r="Y197" s="41" t="s">
        <v>34</v>
      </c>
      <c r="Z197" s="41" t="s">
        <v>34</v>
      </c>
      <c r="AA197" s="41" t="s">
        <v>34</v>
      </c>
      <c r="AB197" s="41" t="s">
        <v>34</v>
      </c>
      <c r="AC197" s="41" t="s">
        <v>34</v>
      </c>
      <c r="AD197" s="41" t="s">
        <v>34</v>
      </c>
      <c r="AE197" s="37" t="n"/>
      <c r="AF197" s="37" t="n"/>
      <c r="AG197" s="37" t="n"/>
      <c r="AH197" s="37" t="n"/>
      <c r="AI197" s="37" t="n"/>
      <c r="AJ197" s="37" t="n"/>
      <c r="AK197" s="37" t="n"/>
      <c r="AL197" s="37" t="n"/>
      <c r="AM197" s="37" t="n"/>
      <c r="AN197" s="37" t="n"/>
      <c r="AO197" s="37" t="n"/>
      <c r="AP197" s="37" t="n"/>
      <c r="AQ197" s="37" t="n"/>
      <c r="AR197" s="37" t="n"/>
      <c r="AS197" s="37" t="n"/>
      <c r="AT197" s="37" t="n"/>
      <c r="AU197" s="37" t="n"/>
      <c r="AV197" s="37" t="n"/>
      <c r="AW197" s="37" t="n"/>
      <c r="AX197" s="37" t="n"/>
      <c r="AY197" s="37" t="n"/>
      <c r="AZ197" s="37" t="n"/>
      <c r="BA197" s="37" t="n"/>
      <c r="BB197" s="37" t="n"/>
      <c r="BC197" s="37" t="n"/>
      <c r="BD197" s="37" t="n"/>
    </row>
    <row customFormat="true" ht="15" outlineLevel="0" r="198" s="34">
      <c r="A198" s="40" t="s">
        <v>37</v>
      </c>
      <c r="B198" s="41" t="n">
        <f aca="false" ca="false" dt2D="false" dtr="false" t="normal">SUM(B197)</f>
        <v>1.14</v>
      </c>
      <c r="C198" s="41" t="n">
        <f aca="false" ca="false" dt2D="false" dtr="false" t="normal">SUM(C197)</f>
        <v>11</v>
      </c>
      <c r="D198" s="41" t="n">
        <f aca="false" ca="false" dt2D="false" dtr="false" t="normal">SUM(D197)</f>
        <v>9</v>
      </c>
      <c r="E198" s="42" t="n">
        <f aca="false" ca="false" dt2D="false" dtr="false" t="normal">D198/B198</f>
        <v>7.894736842105264</v>
      </c>
      <c r="F198" s="41" t="n">
        <f aca="false" ca="false" dt2D="false" dtr="false" t="normal">SUM(F197)</f>
        <v>0</v>
      </c>
      <c r="G198" s="36" t="n">
        <f aca="false" ca="false" dt2D="false" dtr="false" t="normal">F198/C198*100</f>
        <v>0</v>
      </c>
      <c r="H198" s="41" t="s">
        <v>34</v>
      </c>
      <c r="I198" s="41" t="n">
        <f aca="false" ca="false" dt2D="false" dtr="false" t="normal">SUM(I197)</f>
        <v>0</v>
      </c>
      <c r="J198" s="18" t="s">
        <v>34</v>
      </c>
      <c r="K198" s="18" t="s">
        <v>34</v>
      </c>
      <c r="L198" s="41" t="n">
        <f aca="false" ca="false" dt2D="false" dtr="false" t="normal">SUM(L197)</f>
        <v>0</v>
      </c>
      <c r="M198" s="41" t="n">
        <f aca="false" ca="false" dt2D="false" dtr="false" t="normal">SUM(M197)</f>
        <v>0</v>
      </c>
      <c r="N198" s="41" t="n">
        <f aca="false" ca="false" dt2D="false" dtr="false" t="normal">SUM(N197)</f>
        <v>0</v>
      </c>
      <c r="O198" s="41" t="n">
        <f aca="false" ca="false" dt2D="false" dtr="false" t="normal">SUM(O197)</f>
        <v>0</v>
      </c>
      <c r="P198" s="18" t="s">
        <v>34</v>
      </c>
      <c r="Q198" s="18" t="s">
        <v>34</v>
      </c>
      <c r="R198" s="41" t="n">
        <f aca="false" ca="false" dt2D="false" dtr="false" t="normal">SUM(R197)</f>
        <v>0</v>
      </c>
      <c r="S198" s="41" t="n">
        <f aca="false" ca="false" dt2D="false" dtr="false" t="normal">SUM(S197)</f>
        <v>0</v>
      </c>
      <c r="T198" s="18" t="n">
        <v>0</v>
      </c>
      <c r="U198" s="41" t="n">
        <f aca="false" ca="false" dt2D="false" dtr="false" t="normal">SUM(U197)</f>
        <v>0</v>
      </c>
      <c r="V198" s="36" t="n">
        <f aca="false" ca="false" dt2D="false" dtr="false" t="normal">U198*100/D198</f>
        <v>0</v>
      </c>
      <c r="W198" s="18" t="n">
        <f aca="false" ca="false" dt2D="false" dtr="false" t="normal">SUM(W197)</f>
        <v>0</v>
      </c>
      <c r="X198" s="36" t="n">
        <f aca="false" ca="false" dt2D="false" dtr="false" t="normal">W198*100/D198</f>
        <v>0</v>
      </c>
      <c r="Y198" s="18" t="s">
        <v>34</v>
      </c>
      <c r="Z198" s="41" t="n">
        <f aca="false" ca="false" dt2D="false" dtr="false" t="normal">SUM(Z197)</f>
        <v>0</v>
      </c>
      <c r="AA198" s="18" t="s">
        <v>34</v>
      </c>
      <c r="AB198" s="18" t="s">
        <v>34</v>
      </c>
      <c r="AC198" s="41" t="n">
        <f aca="false" ca="false" dt2D="false" dtr="false" t="normal">SUM(AC197)</f>
        <v>0</v>
      </c>
      <c r="AD198" s="41" t="n">
        <f aca="false" ca="false" dt2D="false" dtr="false" t="normal">SUM(AD197)</f>
        <v>0</v>
      </c>
      <c r="AE198" s="37" t="n"/>
      <c r="AF198" s="37" t="n"/>
      <c r="AG198" s="37" t="n"/>
      <c r="AH198" s="37" t="n"/>
      <c r="AI198" s="37" t="n"/>
      <c r="AJ198" s="37" t="n"/>
      <c r="AK198" s="37" t="n"/>
      <c r="AL198" s="37" t="n"/>
      <c r="AM198" s="37" t="n"/>
      <c r="AN198" s="37" t="n"/>
      <c r="AO198" s="37" t="n"/>
      <c r="AP198" s="37" t="n"/>
      <c r="AQ198" s="37" t="n"/>
      <c r="AR198" s="37" t="n"/>
      <c r="AS198" s="37" t="n"/>
      <c r="AT198" s="37" t="n"/>
      <c r="AU198" s="37" t="n"/>
      <c r="AV198" s="37" t="n"/>
      <c r="AW198" s="37" t="n"/>
      <c r="AX198" s="37" t="n"/>
      <c r="AY198" s="37" t="n"/>
      <c r="AZ198" s="37" t="n"/>
      <c r="BA198" s="37" t="n"/>
      <c r="BB198" s="37" t="n"/>
      <c r="BC198" s="37" t="n"/>
      <c r="BD198" s="37" t="n"/>
    </row>
    <row customFormat="true" customHeight="true" ht="21.75" outlineLevel="0" r="199" s="59">
      <c r="A199" s="60" t="s">
        <v>184</v>
      </c>
      <c r="B199" s="41" t="n">
        <f aca="false" ca="false" dt2D="false" dtr="false" t="normal">B198+B196+B189+B179+B173+B168+B164+B154+B148+B142+B139+B136+B131+B121+B117+B112+B101+B97+B91+B87+B84+B78+B75+B66+B57+B50+B47+B42+B34+B30+B24+B18+B53</f>
        <v>3914.8799999999997</v>
      </c>
      <c r="C199" s="41" t="n">
        <f aca="false" ca="false" dt2D="false" dtr="false" t="normal">C198+C196+C189+C179+C173+C168+C164+C154+C148+C142+C139+C136+C131+C121+C117+C112+C101+C97+C91+C87+C84+C78+C75+C66+C57+C50+C47+C42+C34+C30+C24+C18+C53+C124</f>
        <v>6045</v>
      </c>
      <c r="D199" s="41" t="n">
        <f aca="false" ca="false" dt2D="false" dtr="false" t="normal">D198+D196+D189+D179+D173+D168+D164+D154+D148+D142+D139+D136+D131+D121+D117+D112+D101+D97+D91+D87+D84+D78+D75+D66+D57+D50+D47+D42+D34+D30+D24+D18+D53+D124</f>
        <v>6657</v>
      </c>
      <c r="E199" s="42" t="n">
        <f aca="false" ca="false" dt2D="false" dtr="false" t="normal">D199/B199</f>
        <v>1.7004352623835215</v>
      </c>
      <c r="F199" s="41" t="n">
        <f aca="false" ca="false" dt2D="false" dtr="false" t="normal">F198+F196+F189+F179+F173+F168+F164+F154+F148+F142+F139+F136+F131+F121+F117+F112+F101+F97+F91+F87+F84+F78+F75+F66+F57+F50+F47+F42+F34+F30+F24+F18+F53</f>
        <v>452</v>
      </c>
      <c r="G199" s="52" t="s">
        <v>34</v>
      </c>
      <c r="H199" s="41" t="s">
        <v>34</v>
      </c>
      <c r="I199" s="41" t="n">
        <f aca="false" ca="false" dt2D="false" dtr="false" t="normal">I198+I196+I189+I179+I173+I168+I164+I154+I148+I142+I139+I136+I131+I124+I121+I117+I112+I101+I97+I91+I84+I78+I66+I87+I75+I57+I53+I50+I47+I42+I34+I30+I24+I18</f>
        <v>23</v>
      </c>
      <c r="J199" s="41" t="s">
        <v>34</v>
      </c>
      <c r="K199" s="41" t="s">
        <v>34</v>
      </c>
      <c r="L199" s="41" t="n">
        <f aca="false" ca="false" dt2D="false" dtr="false" t="normal">L198+L196+L189+L179+L173+L168+L164+L154+L148+L142+L139+L136+L131+L121+L117+L112+L101+L97+L91+L87+L84+L78+L75+L66+L57+L50+L47+L42+L34+L30+L24+L18+L53</f>
        <v>243</v>
      </c>
      <c r="M199" s="41" t="n">
        <f aca="false" ca="false" dt2D="false" dtr="false" t="normal">M198+M196+M189+M179+M173+M168+M164+M154+M148+M142+M139+M136+M131+M121+M117+M112+M101+M97+M91+M87+M84+M78+M75+M66+M57+M50+M47+M42+M34+M30+M24+M18+M53</f>
        <v>186</v>
      </c>
      <c r="N199" s="41" t="n">
        <f aca="false" ca="false" dt2D="false" dtr="false" t="normal">N198+N196+N189+N179+N173+N168+N164+N154+N148+N142+N139+N136+N131+N121+N117+N112+N101+N97+N91+N87+N84+N78+N75+N66+N57+N50+N47+N42+N34+N30+N24+N18+N53</f>
        <v>347</v>
      </c>
      <c r="O199" s="41" t="n">
        <f aca="false" ca="false" dt2D="false" dtr="false" t="normal">O198+O196+O189+O179+O173+O168+O164+O154+O148+O142+O139+O136+O131+O121+O117+O112+O101+O97+O91+O87+O84+O78+O75+O66+O57+O50+O47+O42+O34+O30+O24+O18+O53</f>
        <v>4</v>
      </c>
      <c r="P199" s="41" t="n">
        <f aca="false" ca="false" dt2D="false" dtr="false" t="normal">P168</f>
        <v>0</v>
      </c>
      <c r="Q199" s="41" t="s">
        <v>34</v>
      </c>
      <c r="R199" s="41" t="n">
        <f aca="false" ca="false" dt2D="false" dtr="false" t="normal">R198+R196+R189+R179+R173+R168+R164+R154+R148+R142+R139+R136+R131+R121+R117+R112+R101+R97+R91+R87+R84+R78+R75+R66+R57+R50+R47+R42+R34+R30+R24+R18+R53</f>
        <v>190</v>
      </c>
      <c r="S199" s="41" t="n">
        <f aca="false" ca="false" dt2D="false" dtr="false" t="normal">S198+S196+S189+S179+S173+S168+S164+S154+S148+S142+S139+S136+S131+S121+S117+S112+S101+S97+S91+S87+S84+S78+S75+S66+S57+S50+S47+S42+S34+S30+S24+S18+S53</f>
        <v>153</v>
      </c>
      <c r="T199" s="52" t="s">
        <v>34</v>
      </c>
      <c r="U199" s="41" t="n">
        <f aca="false" ca="false" dt2D="false" dtr="false" t="normal">U198+U196+U189+U179+U173+U168+U164+U154+U148+U142+U139+U136+U131+U121+U117+U112+U101+U97+U91+U87+U84+U78+U75+U66+U57+U50+U47+U42+U34+U30+U24+U18+U53</f>
        <v>618</v>
      </c>
      <c r="V199" s="52" t="s">
        <v>34</v>
      </c>
      <c r="W199" s="41" t="n">
        <f aca="false" ca="false" dt2D="false" dtr="false" t="normal">W198+W196+W189+W179+W173+W168+W164+W154+W148+W142+W139+W136+W131+W121+W117+W112+W101+W97+W91+W87+W84+W78+W75+W66+W57+W50+W47+W42+W34+W30+W24+W18+W53</f>
        <v>514</v>
      </c>
      <c r="X199" s="61" t="s">
        <v>34</v>
      </c>
      <c r="Y199" s="41" t="s">
        <v>34</v>
      </c>
      <c r="Z199" s="41" t="n">
        <f aca="false" ca="false" dt2D="false" dtr="false" t="normal">Z198+Z196+Z189+Z179+Z173+Z168+Z164+Z154+Z148+Z142+Z139+Z136+Z131+Z121+Z117+Z112+Z101+Z97+Z91+Z87+Z84+Z78+Z75+Z66+Z57+Z50+Z47+Z42+Z34+Z30+Z24+Z18+Z53</f>
        <v>30</v>
      </c>
      <c r="AA199" s="41" t="s">
        <v>34</v>
      </c>
      <c r="AB199" s="41" t="s">
        <v>34</v>
      </c>
      <c r="AC199" s="41" t="n">
        <f aca="false" ca="false" dt2D="false" dtr="false" t="normal">AC198+AC196+AC189+AC179+AC173+AC168+AC164+AC154+AC148+AC142+AC139+AC136+AC131+AC121+AC117+AC112+AC101+AC97+AC91+AC87+AC84+AC78+AC75+AC66+AC57+AC50+AC47+AC42+AC34+AC30+AC24+AC18+AC53</f>
        <v>278</v>
      </c>
      <c r="AD199" s="41" t="n">
        <f aca="false" ca="false" dt2D="false" dtr="false" t="normal">AD198+AD196+AD189+AD179+AD173+AD168+AD164+AD154+AD148+AD142+AD139+AD136+AD131+AD121+AD117+AD112+AD101+AD97+AD91+AD87+AD84+AD78+AD75+AD66+AD57+AD50+AD47+AD42+AD34+AD30+AD24+AD18+AD53</f>
        <v>206</v>
      </c>
      <c r="AE199" s="62" t="n"/>
      <c r="AF199" s="62" t="n"/>
      <c r="AG199" s="62" t="n"/>
      <c r="AH199" s="62" t="n"/>
      <c r="AI199" s="62" t="n"/>
      <c r="AJ199" s="62" t="n"/>
      <c r="AK199" s="62" t="n"/>
      <c r="AL199" s="62" t="n"/>
      <c r="AM199" s="62" t="n"/>
      <c r="AN199" s="62" t="n"/>
      <c r="AO199" s="62" t="n"/>
      <c r="AP199" s="62" t="n"/>
      <c r="AQ199" s="62" t="n"/>
      <c r="AR199" s="62" t="n"/>
      <c r="AS199" s="62" t="n"/>
      <c r="AT199" s="62" t="n"/>
      <c r="AU199" s="62" t="n"/>
      <c r="AV199" s="62" t="n"/>
      <c r="AW199" s="62" t="n"/>
      <c r="AX199" s="62" t="n"/>
      <c r="AY199" s="62" t="n"/>
      <c r="AZ199" s="62" t="n"/>
      <c r="BA199" s="62" t="n"/>
      <c r="BB199" s="62" t="n"/>
      <c r="BC199" s="62" t="n"/>
      <c r="BD199" s="62" t="n"/>
    </row>
    <row customFormat="true" customHeight="true" ht="21.75" outlineLevel="0" r="200" s="59">
      <c r="A200" s="63" t="n"/>
      <c r="B200" s="64" t="n"/>
      <c r="C200" s="64" t="n"/>
      <c r="D200" s="64" t="n"/>
      <c r="E200" s="65" t="n"/>
      <c r="F200" s="64" t="n"/>
      <c r="G200" s="65" t="n"/>
      <c r="H200" s="64" t="n"/>
      <c r="I200" s="64" t="n"/>
      <c r="J200" s="64" t="n"/>
      <c r="K200" s="64" t="n"/>
      <c r="L200" s="64" t="n"/>
      <c r="M200" s="64" t="n"/>
      <c r="N200" s="64" t="n"/>
      <c r="O200" s="64" t="n"/>
      <c r="P200" s="64" t="n"/>
      <c r="Q200" s="64" t="n"/>
      <c r="R200" s="64" t="n"/>
      <c r="S200" s="64" t="n"/>
      <c r="T200" s="65" t="n"/>
      <c r="U200" s="64" t="n"/>
      <c r="V200" s="65" t="n"/>
      <c r="W200" s="64" t="n"/>
      <c r="X200" s="65" t="n"/>
      <c r="Y200" s="64" t="n"/>
      <c r="Z200" s="64" t="n"/>
      <c r="AA200" s="64" t="n"/>
      <c r="AB200" s="64" t="n"/>
      <c r="AC200" s="64" t="n"/>
      <c r="AD200" s="64" t="n"/>
      <c r="AE200" s="62" t="n"/>
      <c r="AF200" s="62" t="n"/>
      <c r="AG200" s="62" t="n"/>
      <c r="AH200" s="62" t="n"/>
      <c r="AI200" s="62" t="n"/>
      <c r="AJ200" s="62" t="n"/>
      <c r="AK200" s="62" t="n"/>
      <c r="AL200" s="62" t="n"/>
      <c r="AM200" s="62" t="n"/>
      <c r="AN200" s="62" t="n"/>
      <c r="AO200" s="62" t="n"/>
      <c r="AP200" s="62" t="n"/>
      <c r="AQ200" s="62" t="n"/>
      <c r="AR200" s="62" t="n"/>
      <c r="AS200" s="62" t="n"/>
      <c r="AT200" s="62" t="n"/>
      <c r="AU200" s="62" t="n"/>
      <c r="AV200" s="62" t="n"/>
      <c r="AW200" s="62" t="n"/>
      <c r="AX200" s="62" t="n"/>
      <c r="AY200" s="62" t="n"/>
      <c r="AZ200" s="62" t="n"/>
      <c r="BA200" s="62" t="n"/>
      <c r="BB200" s="62" t="n"/>
      <c r="BC200" s="62" t="n"/>
      <c r="BD200" s="62" t="n"/>
    </row>
    <row customFormat="true" customHeight="true" ht="41.6500015258789" outlineLevel="0" r="201" s="59">
      <c r="A201" s="66" t="n"/>
      <c r="B201" s="67" t="n"/>
      <c r="C201" s="68" t="s">
        <v>185</v>
      </c>
      <c r="D201" s="68" t="s"/>
      <c r="E201" s="68" t="s"/>
      <c r="F201" s="68" t="s"/>
      <c r="G201" s="68" t="s"/>
      <c r="H201" s="10" t="n"/>
      <c r="I201" s="69" t="n"/>
      <c r="J201" s="9" t="n"/>
      <c r="K201" s="70" t="n"/>
      <c r="L201" s="70" t="n"/>
      <c r="M201" s="70" t="n"/>
      <c r="N201" s="70" t="n"/>
      <c r="O201" s="70" t="n"/>
      <c r="P201" s="10" t="n"/>
      <c r="Q201" s="10" t="n"/>
      <c r="R201" s="10" t="n"/>
      <c r="S201" s="10" t="n"/>
      <c r="T201" s="71" t="s">
        <v>186</v>
      </c>
      <c r="U201" s="71" t="s"/>
      <c r="V201" s="71" t="s"/>
      <c r="W201" s="71" t="s"/>
      <c r="X201" s="9" t="n"/>
      <c r="Y201" s="72" t="n"/>
      <c r="Z201" s="10" t="n"/>
      <c r="AA201" s="10" t="n"/>
      <c r="AB201" s="37" t="n"/>
      <c r="AC201" s="37" t="n"/>
      <c r="AD201" s="37" t="n"/>
      <c r="AE201" s="62" t="n"/>
      <c r="AF201" s="62" t="n"/>
      <c r="AG201" s="62" t="n"/>
      <c r="AH201" s="62" t="n"/>
      <c r="AI201" s="62" t="n"/>
      <c r="AJ201" s="62" t="n"/>
      <c r="AK201" s="62" t="n"/>
      <c r="AL201" s="62" t="n"/>
      <c r="AM201" s="62" t="n"/>
      <c r="AN201" s="62" t="n"/>
      <c r="AO201" s="62" t="n"/>
      <c r="AP201" s="62" t="n"/>
      <c r="AQ201" s="62" t="n"/>
      <c r="AR201" s="62" t="n"/>
      <c r="AS201" s="62" t="n"/>
      <c r="AT201" s="62" t="n"/>
      <c r="AU201" s="62" t="n"/>
      <c r="AV201" s="62" t="n"/>
      <c r="AW201" s="62" t="n"/>
      <c r="AX201" s="62" t="n"/>
      <c r="AY201" s="62" t="n"/>
      <c r="AZ201" s="62" t="n"/>
      <c r="BA201" s="62" t="n"/>
      <c r="BB201" s="62" t="n"/>
      <c r="BC201" s="62" t="n"/>
      <c r="BD201" s="62" t="n"/>
    </row>
    <row customFormat="true" customHeight="true" ht="29.25" outlineLevel="0" r="202" s="59">
      <c r="A202" s="73" t="n"/>
      <c r="B202" s="74" t="n"/>
      <c r="C202" s="75" t="n"/>
      <c r="D202" s="75" t="n"/>
      <c r="E202" s="76" t="n"/>
      <c r="F202" s="75" t="n"/>
      <c r="G202" s="76" t="n"/>
      <c r="H202" s="9" t="n"/>
      <c r="I202" s="75" t="n"/>
      <c r="J202" s="9" t="n"/>
      <c r="K202" s="9" t="n"/>
      <c r="L202" s="75" t="n"/>
      <c r="M202" s="75" t="n"/>
      <c r="N202" s="75" t="n"/>
      <c r="O202" s="77" t="n"/>
      <c r="P202" s="9" t="n"/>
      <c r="Q202" s="9" t="n"/>
      <c r="R202" s="9" t="n"/>
      <c r="S202" s="78" t="s">
        <v>187</v>
      </c>
      <c r="T202" s="79" t="s"/>
      <c r="U202" s="79" t="s"/>
      <c r="V202" s="79" t="s"/>
      <c r="W202" s="79" t="s"/>
      <c r="X202" s="79" t="s"/>
      <c r="Y202" s="80" t="s"/>
      <c r="Z202" s="75" t="n"/>
      <c r="AA202" s="75" t="n"/>
      <c r="AB202" s="81" t="n"/>
      <c r="AC202" s="81" t="n"/>
      <c r="AD202" s="81" t="n"/>
      <c r="AE202" s="62" t="n"/>
      <c r="AF202" s="62" t="n"/>
      <c r="AG202" s="62" t="n"/>
      <c r="AH202" s="62" t="n"/>
      <c r="AI202" s="62" t="n"/>
      <c r="AJ202" s="62" t="n"/>
      <c r="AK202" s="62" t="n"/>
      <c r="AL202" s="62" t="n"/>
      <c r="AM202" s="62" t="n"/>
      <c r="AN202" s="62" t="n"/>
      <c r="AO202" s="62" t="n"/>
      <c r="AP202" s="62" t="n"/>
      <c r="AQ202" s="62" t="n"/>
      <c r="AR202" s="62" t="n"/>
      <c r="AS202" s="62" t="n"/>
      <c r="AT202" s="62" t="n"/>
      <c r="AU202" s="62" t="n"/>
      <c r="AV202" s="62" t="n"/>
      <c r="AW202" s="62" t="n"/>
      <c r="AX202" s="62" t="n"/>
      <c r="AY202" s="62" t="n"/>
      <c r="AZ202" s="62" t="n"/>
      <c r="BA202" s="62" t="n"/>
      <c r="BB202" s="62" t="n"/>
      <c r="BC202" s="62" t="n"/>
      <c r="BD202" s="62" t="n"/>
    </row>
    <row outlineLevel="0" r="227">
      <c r="C227" s="2" t="n">
        <f aca="false" ca="false" dt2D="false" dtr="false" t="normal">4.349+0.976</f>
        <v>5.325</v>
      </c>
    </row>
    <row outlineLevel="0" r="228">
      <c r="C228" s="2" t="n">
        <f aca="false" ca="false" dt2D="false" dtr="false" t="normal">7/5.325</f>
        <v>1.3145539906103285</v>
      </c>
    </row>
    <row outlineLevel="0" r="229">
      <c r="C229" s="2" t="n">
        <f aca="false" ca="false" dt2D="false" dtr="false" t="normal">1.31*42.73699</f>
        <v>55.9854569</v>
      </c>
    </row>
  </sheetData>
  <mergeCells count="37">
    <mergeCell ref="AD11:AD12"/>
    <mergeCell ref="Z11:AC11"/>
    <mergeCell ref="Y10:Y12"/>
    <mergeCell ref="X10:X12"/>
    <mergeCell ref="W10:W12"/>
    <mergeCell ref="V10:V12"/>
    <mergeCell ref="U10:U12"/>
    <mergeCell ref="T10:T12"/>
    <mergeCell ref="S11:S12"/>
    <mergeCell ref="O10:S10"/>
    <mergeCell ref="O11:R11"/>
    <mergeCell ref="N10:N12"/>
    <mergeCell ref="I10:M10"/>
    <mergeCell ref="H10:H12"/>
    <mergeCell ref="C201:G201"/>
    <mergeCell ref="T201:W201"/>
    <mergeCell ref="C11:C12"/>
    <mergeCell ref="S202:Y202"/>
    <mergeCell ref="I11:L11"/>
    <mergeCell ref="M11:M12"/>
    <mergeCell ref="H1:P1"/>
    <mergeCell ref="H2:Q2"/>
    <mergeCell ref="G3:R3"/>
    <mergeCell ref="F9:M9"/>
    <mergeCell ref="F8:T8"/>
    <mergeCell ref="N9:T9"/>
    <mergeCell ref="U8:AD8"/>
    <mergeCell ref="W9:AD9"/>
    <mergeCell ref="U9:V9"/>
    <mergeCell ref="Z10:AD10"/>
    <mergeCell ref="A8:A12"/>
    <mergeCell ref="B8:B12"/>
    <mergeCell ref="C8:D10"/>
    <mergeCell ref="E8:E12"/>
    <mergeCell ref="D11:D12"/>
    <mergeCell ref="F10:F12"/>
    <mergeCell ref="G10:G12"/>
  </mergeCells>
  <pageMargins bottom="0.590551555156708" footer="0" header="0" left="0.354330897331238" right="0.236220628023148" top="0.590551555156708"/>
  <pageSetup fitToHeight="1" fitToWidth="1" orientation="landscape" paperHeight="297mm" paperSize="9" paperWidth="210mm" scale="85"/>
  <rowBreaks count="4" manualBreakCount="4">
    <brk id="30" man="true" max="16383"/>
    <brk id="78" man="true" max="16383"/>
    <brk id="124" man="true" max="16383"/>
    <brk id="168" man="true" max="16383"/>
  </rowBreaks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D79"/>
  <sheetViews>
    <sheetView showZeros="true" topLeftCell="A7" workbookViewId="0">
      <pane activePane="bottomRight" state="frozen" topLeftCell="B15" xSplit="1" ySplit="8"/>
    </sheetView>
  </sheetViews>
  <sheetFormatPr baseColWidth="8" customHeight="true" defaultColWidth="5.71093728722066" defaultRowHeight="27.75" zeroHeight="false"/>
  <cols>
    <col customWidth="true" max="1" min="1" outlineLevel="0" style="82" width="22.9999991541691"/>
    <col customWidth="true" max="2" min="2" outlineLevel="0" style="83" width="7.57031248546228"/>
    <col customWidth="true" max="3" min="3" outlineLevel="0" style="83" width="6.14062480175838"/>
    <col customWidth="true" max="4" min="4" outlineLevel="0" style="83" width="7.28515649648041"/>
    <col customWidth="true" max="5" min="5" outlineLevel="0" style="83" width="10.7109374563868"/>
    <col customWidth="true" max="6" min="6" outlineLevel="0" style="83" width="5.14062497092456"/>
    <col customWidth="true" max="7" min="7" outlineLevel="0" style="84" width="4.71093745638684"/>
    <col customWidth="true" max="8" min="8" outlineLevel="0" style="83" width="4.28515632731423"/>
    <col customWidth="true" max="9" min="9" outlineLevel="0" style="83" width="4.42578112907261"/>
    <col customWidth="true" max="10" min="10" outlineLevel="0" style="83" width="6.14062480175838"/>
    <col customWidth="true" max="11" min="11" outlineLevel="0" style="83" width="4"/>
    <col customWidth="true" max="12" min="12" outlineLevel="0" style="83" width="4.71093745638684"/>
    <col customWidth="true" max="13" min="13" outlineLevel="0" style="83" width="4.14062514009074"/>
    <col customWidth="true" max="14" min="14" outlineLevel="0" style="83" width="4.28515632731423"/>
    <col customWidth="true" max="15" min="15" outlineLevel="0" style="83" width="4.42578112907261"/>
    <col customWidth="true" max="16" min="16" outlineLevel="0" style="83" width="4.57031265462846"/>
    <col customWidth="true" max="17" min="17" outlineLevel="0" style="83" width="3.85546881277651"/>
    <col customWidth="true" max="18" min="18" outlineLevel="0" style="83" width="4.14062514009074"/>
    <col customWidth="true" max="19" min="19" outlineLevel="0" style="83" width="4"/>
    <col customWidth="true" max="20" min="20" outlineLevel="0" style="84" width="6.42578146740498"/>
    <col customWidth="true" max="21" min="21" outlineLevel="0" style="83" width="4.71093745638684"/>
    <col customWidth="true" max="22" min="22" outlineLevel="0" style="83" width="8.14062514009074"/>
    <col customWidth="true" max="23" min="23" outlineLevel="0" style="83" width="4"/>
    <col customWidth="true" max="24" min="24" outlineLevel="0" style="83" width="5.00000016916618"/>
    <col customWidth="true" max="25" min="25" outlineLevel="0" style="83" width="3.57031248546228"/>
    <col customWidth="true" max="26" min="26" outlineLevel="0" style="83" width="4.57031265462846"/>
    <col customWidth="true" max="27" min="27" outlineLevel="0" style="83" width="5.85546881277651"/>
    <col customWidth="true" max="28" min="28" outlineLevel="0" style="83" width="3.57031248546228"/>
    <col customWidth="true" max="29" min="29" outlineLevel="0" style="83" width="3.71093762555303"/>
    <col customWidth="true" max="30" min="30" outlineLevel="0" style="83" width="3.42578129823879"/>
    <col bestFit="true" customWidth="true" max="16384" min="31" outlineLevel="0" style="85" width="5.71093728722066"/>
  </cols>
  <sheetData>
    <row customHeight="true" ht="16.5" outlineLevel="0" r="1">
      <c r="B1" s="86" t="n"/>
      <c r="G1" s="87" t="n"/>
      <c r="H1" s="88" t="s">
        <v>188</v>
      </c>
      <c r="I1" s="88" t="s"/>
      <c r="J1" s="88" t="s"/>
      <c r="K1" s="88" t="s"/>
      <c r="L1" s="88" t="s"/>
      <c r="M1" s="88" t="s"/>
      <c r="N1" s="88" t="s"/>
      <c r="O1" s="88" t="s"/>
      <c r="P1" s="88" t="s"/>
      <c r="Q1" s="87" t="n"/>
      <c r="R1" s="89" t="n"/>
      <c r="T1" s="83" t="n"/>
    </row>
    <row customHeight="true" ht="14.25" outlineLevel="0" r="2">
      <c r="B2" s="86" t="n"/>
      <c r="G2" s="87" t="n"/>
      <c r="H2" s="88" t="s">
        <v>189</v>
      </c>
      <c r="I2" s="88" t="s"/>
      <c r="J2" s="88" t="s"/>
      <c r="K2" s="88" t="s"/>
      <c r="L2" s="88" t="s"/>
      <c r="M2" s="88" t="s"/>
      <c r="N2" s="88" t="s"/>
      <c r="O2" s="88" t="s"/>
      <c r="P2" s="88" t="s"/>
      <c r="Q2" s="88" t="s"/>
      <c r="R2" s="90" t="n"/>
      <c r="T2" s="83" t="n"/>
    </row>
    <row customHeight="true" ht="17.25" outlineLevel="0" r="3">
      <c r="B3" s="86" t="n"/>
      <c r="C3" s="83" t="s">
        <v>2</v>
      </c>
      <c r="G3" s="88" t="s">
        <v>190</v>
      </c>
      <c r="H3" s="88" t="s"/>
      <c r="I3" s="88" t="s"/>
      <c r="J3" s="88" t="s"/>
      <c r="K3" s="88" t="s"/>
      <c r="L3" s="88" t="s"/>
      <c r="M3" s="88" t="s"/>
      <c r="N3" s="88" t="s"/>
      <c r="O3" s="88" t="s"/>
      <c r="P3" s="88" t="s"/>
      <c r="Q3" s="88" t="s"/>
      <c r="R3" s="88" t="s"/>
      <c r="T3" s="83" t="n"/>
    </row>
    <row customHeight="true" ht="17.25" outlineLevel="0" r="4">
      <c r="A4" s="82" t="s">
        <v>191</v>
      </c>
      <c r="B4" s="86" t="n"/>
      <c r="G4" s="83" t="n"/>
      <c r="T4" s="83" t="n"/>
    </row>
    <row customHeight="true" ht="9.94999980926514" outlineLevel="0" r="5">
      <c r="B5" s="86" t="n"/>
      <c r="G5" s="83" t="n"/>
      <c r="T5" s="83" t="n"/>
    </row>
    <row customHeight="true" ht="17.25" outlineLevel="0" r="6">
      <c r="A6" s="91" t="s">
        <v>192</v>
      </c>
      <c r="B6" s="86" t="n"/>
      <c r="C6" s="92" t="s">
        <v>193</v>
      </c>
      <c r="D6" s="93" t="n"/>
      <c r="E6" s="93" t="n"/>
      <c r="G6" s="83" t="n"/>
      <c r="T6" s="83" t="n"/>
    </row>
    <row customHeight="true" ht="17.25" outlineLevel="0" r="7">
      <c r="B7" s="86" t="n"/>
      <c r="C7" s="94" t="n"/>
      <c r="D7" s="94" t="n"/>
      <c r="E7" s="94" t="n"/>
      <c r="G7" s="83" t="n"/>
      <c r="T7" s="83" t="n"/>
    </row>
    <row customHeight="true" ht="18" outlineLevel="0" r="8">
      <c r="A8" s="95" t="n"/>
      <c r="B8" s="96" t="n"/>
      <c r="C8" s="97" t="n"/>
      <c r="D8" s="97" t="n"/>
      <c r="E8" s="97" t="n"/>
      <c r="F8" s="98" t="n"/>
      <c r="G8" s="98" t="n"/>
      <c r="H8" s="98" t="n"/>
      <c r="I8" s="98" t="n"/>
      <c r="J8" s="98" t="n"/>
      <c r="K8" s="98" t="n"/>
      <c r="L8" s="98" t="n"/>
      <c r="M8" s="98" t="n"/>
      <c r="N8" s="98" t="n"/>
      <c r="O8" s="98" t="n"/>
      <c r="P8" s="98" t="n"/>
      <c r="Q8" s="98" t="n"/>
      <c r="R8" s="98" t="n"/>
      <c r="S8" s="98" t="n"/>
      <c r="T8" s="98" t="n"/>
      <c r="U8" s="99" t="n"/>
      <c r="V8" s="99" t="n"/>
      <c r="W8" s="99" t="n"/>
      <c r="X8" s="99" t="n"/>
      <c r="Y8" s="99" t="n"/>
      <c r="Z8" s="99" t="n"/>
      <c r="AA8" s="99" t="n"/>
      <c r="AB8" s="99" t="n"/>
      <c r="AC8" s="99" t="n"/>
      <c r="AD8" s="99" t="n"/>
    </row>
    <row customHeight="true" ht="36.75" outlineLevel="0" r="9">
      <c r="A9" s="100" t="s">
        <v>6</v>
      </c>
      <c r="B9" s="101" t="s">
        <v>7</v>
      </c>
      <c r="C9" s="102" t="s">
        <v>8</v>
      </c>
      <c r="D9" s="103" t="s"/>
      <c r="E9" s="102" t="s">
        <v>9</v>
      </c>
      <c r="F9" s="104" t="s">
        <v>10</v>
      </c>
      <c r="G9" s="105" t="s"/>
      <c r="H9" s="105" t="s"/>
      <c r="I9" s="105" t="s"/>
      <c r="J9" s="105" t="s"/>
      <c r="K9" s="105" t="s"/>
      <c r="L9" s="105" t="s"/>
      <c r="M9" s="105" t="s"/>
      <c r="N9" s="105" t="s"/>
      <c r="O9" s="105" t="s"/>
      <c r="P9" s="105" t="s"/>
      <c r="Q9" s="105" t="s"/>
      <c r="R9" s="105" t="s"/>
      <c r="S9" s="105" t="s"/>
      <c r="T9" s="106" t="s"/>
      <c r="U9" s="107" t="s">
        <v>11</v>
      </c>
      <c r="V9" s="108" t="s"/>
      <c r="W9" s="108" t="s"/>
      <c r="X9" s="108" t="s"/>
      <c r="Y9" s="108" t="s"/>
      <c r="Z9" s="108" t="s"/>
      <c r="AA9" s="108" t="s"/>
      <c r="AB9" s="108" t="s"/>
      <c r="AC9" s="108" t="s"/>
      <c r="AD9" s="109" t="s"/>
    </row>
    <row customHeight="true" ht="68.25" outlineLevel="0" r="10">
      <c r="A10" s="110" t="s"/>
      <c r="B10" s="111" t="s"/>
      <c r="C10" s="112" t="s"/>
      <c r="D10" s="113" t="s"/>
      <c r="E10" s="114" t="s"/>
      <c r="F10" s="104" t="s">
        <v>12</v>
      </c>
      <c r="G10" s="105" t="s"/>
      <c r="H10" s="105" t="s"/>
      <c r="I10" s="105" t="s"/>
      <c r="J10" s="105" t="s"/>
      <c r="K10" s="105" t="s"/>
      <c r="L10" s="105" t="s"/>
      <c r="M10" s="106" t="s"/>
      <c r="N10" s="107" t="s">
        <v>13</v>
      </c>
      <c r="O10" s="108" t="s"/>
      <c r="P10" s="108" t="s"/>
      <c r="Q10" s="108" t="s"/>
      <c r="R10" s="108" t="s"/>
      <c r="S10" s="108" t="s"/>
      <c r="T10" s="109" t="s"/>
      <c r="U10" s="104" t="s">
        <v>14</v>
      </c>
      <c r="V10" s="106" t="s"/>
      <c r="W10" s="104" t="s">
        <v>15</v>
      </c>
      <c r="X10" s="105" t="s"/>
      <c r="Y10" s="105" t="s"/>
      <c r="Z10" s="105" t="s"/>
      <c r="AA10" s="105" t="s"/>
      <c r="AB10" s="105" t="s"/>
      <c r="AC10" s="105" t="s"/>
      <c r="AD10" s="106" t="s"/>
    </row>
    <row customHeight="true" ht="33.75" outlineLevel="0" r="11">
      <c r="A11" s="110" t="s"/>
      <c r="B11" s="111" t="s"/>
      <c r="C11" s="115" t="s"/>
      <c r="D11" s="116" t="s"/>
      <c r="E11" s="114" t="s"/>
      <c r="F11" s="102" t="s">
        <v>16</v>
      </c>
      <c r="G11" s="117" t="s">
        <v>17</v>
      </c>
      <c r="H11" s="102" t="s">
        <v>18</v>
      </c>
      <c r="I11" s="118" t="s">
        <v>19</v>
      </c>
      <c r="J11" s="119" t="s"/>
      <c r="K11" s="119" t="s"/>
      <c r="L11" s="119" t="s"/>
      <c r="M11" s="120" t="s"/>
      <c r="N11" s="102" t="s">
        <v>16</v>
      </c>
      <c r="O11" s="107" t="s">
        <v>19</v>
      </c>
      <c r="P11" s="108" t="s"/>
      <c r="Q11" s="108" t="s"/>
      <c r="R11" s="108" t="s"/>
      <c r="S11" s="109" t="s"/>
      <c r="T11" s="117" t="s">
        <v>20</v>
      </c>
      <c r="U11" s="102" t="s">
        <v>16</v>
      </c>
      <c r="V11" s="102" t="s">
        <v>21</v>
      </c>
      <c r="W11" s="102" t="s">
        <v>22</v>
      </c>
      <c r="X11" s="102" t="s">
        <v>21</v>
      </c>
      <c r="Y11" s="121" t="s">
        <v>23</v>
      </c>
      <c r="Z11" s="107" t="s">
        <v>19</v>
      </c>
      <c r="AA11" s="108" t="s"/>
      <c r="AB11" s="108" t="s"/>
      <c r="AC11" s="108" t="s"/>
      <c r="AD11" s="109" t="s"/>
    </row>
    <row customHeight="true" ht="36.75" outlineLevel="0" r="12">
      <c r="A12" s="110" t="s"/>
      <c r="B12" s="111" t="s"/>
      <c r="C12" s="102" t="s">
        <v>194</v>
      </c>
      <c r="D12" s="102" t="s">
        <v>195</v>
      </c>
      <c r="E12" s="114" t="s"/>
      <c r="F12" s="114" t="s"/>
      <c r="G12" s="122" t="s"/>
      <c r="H12" s="114" t="s"/>
      <c r="I12" s="104" t="s">
        <v>26</v>
      </c>
      <c r="J12" s="105" t="s"/>
      <c r="K12" s="105" t="s"/>
      <c r="L12" s="106" t="s"/>
      <c r="M12" s="102" t="s">
        <v>27</v>
      </c>
      <c r="N12" s="114" t="s"/>
      <c r="O12" s="104" t="s">
        <v>26</v>
      </c>
      <c r="P12" s="105" t="s"/>
      <c r="Q12" s="105" t="s"/>
      <c r="R12" s="106" t="s"/>
      <c r="S12" s="102" t="s">
        <v>27</v>
      </c>
      <c r="T12" s="122" t="s"/>
      <c r="U12" s="114" t="s"/>
      <c r="V12" s="114" t="s"/>
      <c r="W12" s="114" t="s"/>
      <c r="X12" s="114" t="s"/>
      <c r="Y12" s="123" t="s"/>
      <c r="Z12" s="104" t="s">
        <v>26</v>
      </c>
      <c r="AA12" s="105" t="s"/>
      <c r="AB12" s="105" t="s"/>
      <c r="AC12" s="106" t="s"/>
      <c r="AD12" s="121" t="s">
        <v>27</v>
      </c>
    </row>
    <row customHeight="true" ht="87.75" outlineLevel="0" r="13">
      <c r="A13" s="124" t="s"/>
      <c r="B13" s="125" t="s"/>
      <c r="C13" s="126" t="s"/>
      <c r="D13" s="126" t="s"/>
      <c r="E13" s="126" t="s"/>
      <c r="F13" s="126" t="s"/>
      <c r="G13" s="127" t="s"/>
      <c r="H13" s="126" t="s"/>
      <c r="I13" s="128" t="s">
        <v>28</v>
      </c>
      <c r="J13" s="128" t="s">
        <v>29</v>
      </c>
      <c r="K13" s="102" t="s">
        <v>30</v>
      </c>
      <c r="L13" s="102" t="s">
        <v>31</v>
      </c>
      <c r="M13" s="126" t="s"/>
      <c r="N13" s="126" t="s"/>
      <c r="O13" s="128" t="s">
        <v>28</v>
      </c>
      <c r="P13" s="128" t="s">
        <v>29</v>
      </c>
      <c r="Q13" s="102" t="s">
        <v>30</v>
      </c>
      <c r="R13" s="102" t="s">
        <v>31</v>
      </c>
      <c r="S13" s="126" t="s"/>
      <c r="T13" s="127" t="s"/>
      <c r="U13" s="126" t="s"/>
      <c r="V13" s="126" t="s"/>
      <c r="W13" s="126" t="s"/>
      <c r="X13" s="126" t="s"/>
      <c r="Y13" s="129" t="s"/>
      <c r="Z13" s="128" t="s">
        <v>28</v>
      </c>
      <c r="AA13" s="128" t="s">
        <v>29</v>
      </c>
      <c r="AB13" s="121" t="s">
        <v>30</v>
      </c>
      <c r="AC13" s="102" t="s">
        <v>31</v>
      </c>
      <c r="AD13" s="129" t="s"/>
    </row>
    <row customFormat="true" customHeight="true" hidden="false" ht="17.050048828125" outlineLevel="0" r="14" s="130">
      <c r="A14" s="131" t="n">
        <v>2</v>
      </c>
      <c r="B14" s="132" t="n">
        <v>3</v>
      </c>
      <c r="C14" s="131" t="n">
        <v>4</v>
      </c>
      <c r="D14" s="131" t="n">
        <v>5</v>
      </c>
      <c r="E14" s="131" t="n">
        <v>6</v>
      </c>
      <c r="F14" s="131" t="n">
        <v>7</v>
      </c>
      <c r="G14" s="131" t="n">
        <v>8</v>
      </c>
      <c r="H14" s="131" t="n">
        <v>9</v>
      </c>
      <c r="I14" s="131" t="n">
        <v>10</v>
      </c>
      <c r="J14" s="131" t="n">
        <v>11</v>
      </c>
      <c r="K14" s="131" t="n">
        <v>12</v>
      </c>
      <c r="L14" s="131" t="n">
        <v>13</v>
      </c>
      <c r="M14" s="131" t="n">
        <v>14</v>
      </c>
      <c r="N14" s="131" t="n">
        <v>15</v>
      </c>
      <c r="O14" s="131" t="n">
        <v>16</v>
      </c>
      <c r="P14" s="131" t="n">
        <v>17</v>
      </c>
      <c r="Q14" s="131" t="n">
        <v>18</v>
      </c>
      <c r="R14" s="131" t="n">
        <v>19</v>
      </c>
      <c r="S14" s="131" t="n">
        <v>20</v>
      </c>
      <c r="T14" s="131" t="n">
        <v>21</v>
      </c>
      <c r="U14" s="131" t="n">
        <v>22</v>
      </c>
      <c r="V14" s="131" t="n">
        <v>23</v>
      </c>
      <c r="W14" s="131" t="n">
        <v>24</v>
      </c>
      <c r="X14" s="131" t="n">
        <v>25</v>
      </c>
      <c r="Y14" s="131" t="n">
        <v>26</v>
      </c>
      <c r="Z14" s="131" t="n">
        <v>27</v>
      </c>
      <c r="AA14" s="131" t="n">
        <v>28</v>
      </c>
      <c r="AB14" s="131" t="n">
        <v>29</v>
      </c>
      <c r="AC14" s="131" t="n">
        <v>30</v>
      </c>
      <c r="AD14" s="131" t="n">
        <v>31</v>
      </c>
    </row>
    <row customFormat="true" customHeight="true" ht="18" outlineLevel="0" r="15" s="49">
      <c r="A15" s="133" t="s">
        <v>196</v>
      </c>
      <c r="B15" s="133" t="n"/>
      <c r="C15" s="134" t="n"/>
      <c r="D15" s="134" t="n"/>
      <c r="E15" s="134" t="n"/>
      <c r="F15" s="134" t="n"/>
      <c r="G15" s="135" t="n"/>
      <c r="H15" s="134" t="n"/>
      <c r="I15" s="134" t="n"/>
      <c r="J15" s="134" t="n"/>
      <c r="K15" s="134" t="n"/>
      <c r="L15" s="134" t="n"/>
      <c r="M15" s="134" t="n"/>
      <c r="N15" s="134" t="n"/>
      <c r="O15" s="134" t="n"/>
      <c r="P15" s="134" t="n"/>
      <c r="Q15" s="134" t="n"/>
      <c r="R15" s="134" t="n"/>
      <c r="S15" s="134" t="n"/>
      <c r="T15" s="136" t="n"/>
      <c r="U15" s="134" t="n"/>
      <c r="V15" s="134" t="n"/>
      <c r="W15" s="134" t="n"/>
      <c r="X15" s="134" t="n"/>
      <c r="Y15" s="134" t="n"/>
      <c r="Z15" s="134" t="n"/>
      <c r="AA15" s="134" t="n"/>
      <c r="AB15" s="134" t="n"/>
      <c r="AC15" s="134" t="n"/>
      <c r="AD15" s="134" t="n"/>
    </row>
    <row customFormat="true" customHeight="true" ht="30" outlineLevel="0" r="16" s="54">
      <c r="A16" s="137" t="s">
        <v>197</v>
      </c>
      <c r="B16" s="138" t="n">
        <v>16.67</v>
      </c>
      <c r="C16" s="107" t="n">
        <v>586</v>
      </c>
      <c r="D16" s="107" t="n">
        <v>467</v>
      </c>
      <c r="E16" s="139" t="n">
        <f aca="false" ca="false" dt2D="false" dtr="false" t="normal">D16/B16</f>
        <v>28.014397120575882</v>
      </c>
      <c r="F16" s="107" t="n">
        <v>80</v>
      </c>
      <c r="G16" s="140" t="n">
        <f aca="false" ca="false" dt2D="false" dtr="false" t="normal">F16/C16*100</f>
        <v>13.651877133105803</v>
      </c>
      <c r="H16" s="134" t="s">
        <v>34</v>
      </c>
      <c r="I16" s="107" t="n">
        <v>5</v>
      </c>
      <c r="J16" s="107" t="s">
        <v>34</v>
      </c>
      <c r="K16" s="107" t="s">
        <v>34</v>
      </c>
      <c r="L16" s="107" t="n">
        <v>19</v>
      </c>
      <c r="M16" s="107" t="n">
        <v>6</v>
      </c>
      <c r="N16" s="141" t="n">
        <v>30</v>
      </c>
      <c r="O16" s="142" t="n">
        <v>5</v>
      </c>
      <c r="P16" s="143" t="s">
        <v>198</v>
      </c>
      <c r="Q16" s="143" t="s">
        <v>198</v>
      </c>
      <c r="R16" s="142" t="n">
        <v>19</v>
      </c>
      <c r="S16" s="142" t="n">
        <v>6</v>
      </c>
      <c r="T16" s="144" t="n">
        <v>100</v>
      </c>
      <c r="U16" s="107" t="n">
        <v>140</v>
      </c>
      <c r="V16" s="107" t="n">
        <v>30</v>
      </c>
      <c r="W16" s="107" t="n">
        <v>74</v>
      </c>
      <c r="X16" s="140" t="n">
        <v>15.9</v>
      </c>
      <c r="Y16" s="134" t="s">
        <v>34</v>
      </c>
      <c r="Z16" s="107" t="n">
        <v>7</v>
      </c>
      <c r="AA16" s="134" t="s">
        <v>34</v>
      </c>
      <c r="AB16" s="134" t="s">
        <v>34</v>
      </c>
      <c r="AC16" s="107" t="n">
        <v>26</v>
      </c>
      <c r="AD16" s="107" t="n">
        <v>17</v>
      </c>
    </row>
    <row customFormat="true" customHeight="true" ht="27" outlineLevel="0" r="17" s="54">
      <c r="A17" s="137" t="s">
        <v>199</v>
      </c>
      <c r="B17" s="145" t="s"/>
      <c r="C17" s="145" t="s"/>
      <c r="D17" s="145" t="s"/>
      <c r="E17" s="146" t="s"/>
      <c r="F17" s="147" t="s"/>
      <c r="G17" s="148" t="s"/>
      <c r="H17" s="134" t="s">
        <v>34</v>
      </c>
      <c r="I17" s="134" t="s">
        <v>34</v>
      </c>
      <c r="J17" s="134" t="s">
        <v>34</v>
      </c>
      <c r="K17" s="134" t="s">
        <v>34</v>
      </c>
      <c r="L17" s="107" t="n">
        <v>40</v>
      </c>
      <c r="M17" s="107" t="n">
        <v>10</v>
      </c>
      <c r="N17" s="104" t="n">
        <v>6</v>
      </c>
      <c r="O17" s="134" t="s">
        <v>198</v>
      </c>
      <c r="P17" s="134" t="s">
        <v>198</v>
      </c>
      <c r="Q17" s="134" t="s">
        <v>198</v>
      </c>
      <c r="R17" s="107" t="n">
        <v>6</v>
      </c>
      <c r="S17" s="107" t="s">
        <v>34</v>
      </c>
      <c r="T17" s="140" t="n">
        <v>12</v>
      </c>
      <c r="U17" s="147" t="s"/>
      <c r="V17" s="147" t="s"/>
      <c r="W17" s="147" t="s"/>
      <c r="X17" s="148" t="s"/>
      <c r="Y17" s="134" t="s">
        <v>34</v>
      </c>
      <c r="Z17" s="134" t="s">
        <v>34</v>
      </c>
      <c r="AA17" s="134" t="s">
        <v>34</v>
      </c>
      <c r="AB17" s="134" t="s">
        <v>34</v>
      </c>
      <c r="AC17" s="107" t="n">
        <v>20</v>
      </c>
      <c r="AD17" s="107" t="n">
        <v>4</v>
      </c>
    </row>
    <row customFormat="true" customHeight="true" ht="15.75" outlineLevel="0" r="18" s="49">
      <c r="A18" s="149" t="s">
        <v>37</v>
      </c>
      <c r="B18" s="150" t="n">
        <f aca="false" ca="false" dt2D="false" dtr="false" t="normal">B16</f>
        <v>16.67</v>
      </c>
      <c r="C18" s="131" t="n">
        <f aca="false" ca="false" dt2D="false" dtr="false" t="normal">C16</f>
        <v>586</v>
      </c>
      <c r="D18" s="131" t="n">
        <f aca="false" ca="false" dt2D="false" dtr="false" t="normal">D16</f>
        <v>467</v>
      </c>
      <c r="E18" s="151" t="n">
        <f aca="false" ca="false" dt2D="false" dtr="false" t="normal">D18/B18</f>
        <v>28.014397120575882</v>
      </c>
      <c r="F18" s="131" t="n">
        <f aca="false" ca="false" dt2D="false" dtr="false" t="normal">F16</f>
        <v>80</v>
      </c>
      <c r="G18" s="151" t="s">
        <v>34</v>
      </c>
      <c r="H18" s="131" t="str">
        <f aca="false" ca="false" dt2D="false" dtr="false" t="normal">H16</f>
        <v>-</v>
      </c>
      <c r="I18" s="131" t="n">
        <f aca="false" ca="false" dt2D="false" dtr="false" t="normal">I16</f>
        <v>5</v>
      </c>
      <c r="J18" s="131" t="str">
        <f aca="false" ca="false" dt2D="false" dtr="false" t="normal">J16</f>
        <v>-</v>
      </c>
      <c r="K18" s="104" t="str">
        <f aca="false" ca="false" dt2D="false" dtr="false" t="normal">K16</f>
        <v>-</v>
      </c>
      <c r="L18" s="131" t="n">
        <f aca="false" ca="false" dt2D="false" dtr="false" t="normal">SUM(L16:L17)</f>
        <v>59</v>
      </c>
      <c r="M18" s="131" t="n">
        <f aca="false" ca="false" dt2D="false" dtr="false" t="normal">M16+M17</f>
        <v>16</v>
      </c>
      <c r="N18" s="131" t="n">
        <f aca="false" ca="false" dt2D="false" dtr="false" t="normal">SUM(N15:N17)</f>
        <v>36</v>
      </c>
      <c r="O18" s="131" t="n">
        <f aca="false" ca="false" dt2D="false" dtr="false" t="normal">SUM(O15:O17)</f>
        <v>5</v>
      </c>
      <c r="P18" s="131" t="n">
        <f aca="false" ca="false" dt2D="false" dtr="false" t="normal">SUM(P15:P17)</f>
        <v>0</v>
      </c>
      <c r="Q18" s="131" t="n">
        <f aca="false" ca="false" dt2D="false" dtr="false" t="normal">SUM(Q15:Q17)</f>
        <v>0</v>
      </c>
      <c r="R18" s="131" t="n">
        <f aca="false" ca="false" dt2D="false" dtr="false" t="normal">SUM(R15:R17)</f>
        <v>25</v>
      </c>
      <c r="S18" s="131" t="n">
        <f aca="false" ca="false" dt2D="false" dtr="false" t="normal">SUM(S15:S17)</f>
        <v>6</v>
      </c>
      <c r="T18" s="152" t="s">
        <v>34</v>
      </c>
      <c r="U18" s="131" t="n">
        <f aca="false" ca="false" dt2D="false" dtr="false" t="normal">U16</f>
        <v>140</v>
      </c>
      <c r="V18" s="131" t="s">
        <v>34</v>
      </c>
      <c r="W18" s="131" t="n">
        <f aca="false" ca="false" dt2D="false" dtr="false" t="normal">W16</f>
        <v>74</v>
      </c>
      <c r="X18" s="151" t="s">
        <v>34</v>
      </c>
      <c r="Y18" s="131" t="str">
        <f aca="false" ca="false" dt2D="false" dtr="false" t="normal">Y16</f>
        <v>-</v>
      </c>
      <c r="Z18" s="131" t="n">
        <f aca="false" ca="false" dt2D="false" dtr="false" t="normal">Z16</f>
        <v>7</v>
      </c>
      <c r="AA18" s="134" t="s">
        <v>34</v>
      </c>
      <c r="AB18" s="134" t="s">
        <v>34</v>
      </c>
      <c r="AC18" s="131" t="n">
        <f aca="false" ca="false" dt2D="false" dtr="false" t="normal">SUM(AC16:AC17)</f>
        <v>46</v>
      </c>
      <c r="AD18" s="131" t="n">
        <f aca="false" ca="false" dt2D="false" dtr="false" t="normal">AD16+AD17</f>
        <v>21</v>
      </c>
    </row>
    <row customFormat="true" customHeight="true" ht="15.75" outlineLevel="0" r="19" s="49">
      <c r="A19" s="133" t="s">
        <v>200</v>
      </c>
      <c r="B19" s="133" t="n"/>
      <c r="C19" s="133" t="n"/>
      <c r="D19" s="134" t="n"/>
      <c r="E19" s="136" t="n"/>
      <c r="F19" s="134" t="n"/>
      <c r="G19" s="136" t="n"/>
      <c r="H19" s="134" t="n"/>
      <c r="I19" s="134" t="n"/>
      <c r="J19" s="134" t="n"/>
      <c r="K19" s="134" t="n"/>
      <c r="L19" s="134" t="n"/>
      <c r="M19" s="134" t="n"/>
      <c r="N19" s="134" t="n"/>
      <c r="O19" s="134" t="n"/>
      <c r="P19" s="134" t="n"/>
      <c r="Q19" s="134" t="n"/>
      <c r="R19" s="134" t="n"/>
      <c r="S19" s="134" t="n"/>
      <c r="T19" s="136" t="n"/>
      <c r="U19" s="134" t="n"/>
      <c r="V19" s="134" t="n"/>
      <c r="W19" s="134" t="n"/>
      <c r="X19" s="131" t="n"/>
      <c r="Y19" s="131" t="n"/>
      <c r="Z19" s="134" t="n"/>
      <c r="AA19" s="134" t="n"/>
      <c r="AB19" s="134" t="n"/>
      <c r="AC19" s="134" t="n"/>
      <c r="AD19" s="134" t="n"/>
    </row>
    <row customFormat="true" customHeight="true" ht="15.75" outlineLevel="0" r="20" s="49">
      <c r="A20" s="137" t="s">
        <v>201</v>
      </c>
      <c r="B20" s="138" t="n">
        <v>19.96</v>
      </c>
      <c r="C20" s="107" t="n">
        <v>179</v>
      </c>
      <c r="D20" s="107" t="n">
        <v>183</v>
      </c>
      <c r="E20" s="138" t="n">
        <f aca="false" ca="false" dt2D="false" dtr="false" t="normal">D20/B20</f>
        <v>9.168336673346692</v>
      </c>
      <c r="F20" s="107" t="n">
        <v>15</v>
      </c>
      <c r="G20" s="153" t="n">
        <f aca="false" ca="false" dt2D="false" dtr="false" t="normal">F20/C20*100</f>
        <v>8.379888268156424</v>
      </c>
      <c r="H20" s="131" t="str">
        <f aca="false" ca="false" dt2D="false" dtr="false" t="normal">H18</f>
        <v>-</v>
      </c>
      <c r="I20" s="107" t="n">
        <v>2</v>
      </c>
      <c r="J20" s="131" t="str">
        <f aca="false" ca="false" dt2D="false" dtr="false" t="normal">J18</f>
        <v>-</v>
      </c>
      <c r="K20" s="133" t="str">
        <f aca="false" ca="false" dt2D="false" dtr="false" t="normal">K18</f>
        <v>-</v>
      </c>
      <c r="L20" s="107" t="n">
        <v>10</v>
      </c>
      <c r="M20" s="107" t="n">
        <v>3</v>
      </c>
      <c r="N20" s="107" t="n">
        <v>11</v>
      </c>
      <c r="O20" s="107" t="s">
        <v>202</v>
      </c>
      <c r="P20" s="107" t="s">
        <v>202</v>
      </c>
      <c r="Q20" s="107" t="s">
        <v>202</v>
      </c>
      <c r="R20" s="107" t="n">
        <v>9</v>
      </c>
      <c r="S20" s="107" t="n">
        <v>2</v>
      </c>
      <c r="T20" s="153" t="n">
        <v>74</v>
      </c>
      <c r="U20" s="107" t="n">
        <v>32</v>
      </c>
      <c r="V20" s="153" t="n">
        <v>18</v>
      </c>
      <c r="W20" s="107" t="n">
        <v>32</v>
      </c>
      <c r="X20" s="153" t="n">
        <v>18</v>
      </c>
      <c r="Y20" s="131" t="str">
        <f aca="false" ca="false" dt2D="false" dtr="false" t="normal">Y18</f>
        <v>-</v>
      </c>
      <c r="Z20" s="107" t="n">
        <v>3</v>
      </c>
      <c r="AA20" s="134" t="s">
        <v>198</v>
      </c>
      <c r="AB20" s="134" t="s">
        <v>198</v>
      </c>
      <c r="AC20" s="107" t="n">
        <v>21</v>
      </c>
      <c r="AD20" s="107" t="n">
        <v>8</v>
      </c>
    </row>
    <row customFormat="true" customHeight="true" ht="15.75" outlineLevel="0" r="21" s="49">
      <c r="A21" s="137" t="s">
        <v>203</v>
      </c>
      <c r="B21" s="154" t="n">
        <v>7.27</v>
      </c>
      <c r="C21" s="107" t="n">
        <v>64</v>
      </c>
      <c r="D21" s="107" t="n">
        <v>109</v>
      </c>
      <c r="E21" s="138" t="n">
        <f aca="false" ca="false" dt2D="false" dtr="false" t="normal">D21/B21</f>
        <v>14.993122420907842</v>
      </c>
      <c r="F21" s="107" t="n">
        <v>7</v>
      </c>
      <c r="G21" s="153" t="n">
        <f aca="false" ca="false" dt2D="false" dtr="false" t="normal">F21/C21*100</f>
        <v>10.9375</v>
      </c>
      <c r="H21" s="131" t="s">
        <v>198</v>
      </c>
      <c r="I21" s="107" t="n">
        <v>1</v>
      </c>
      <c r="J21" s="131" t="s">
        <v>198</v>
      </c>
      <c r="K21" s="133" t="s">
        <v>198</v>
      </c>
      <c r="L21" s="107" t="n">
        <v>4</v>
      </c>
      <c r="M21" s="107" t="n">
        <v>2</v>
      </c>
      <c r="N21" s="107" t="n">
        <v>6</v>
      </c>
      <c r="O21" s="107" t="n">
        <v>1</v>
      </c>
      <c r="P21" s="107" t="s">
        <v>202</v>
      </c>
      <c r="Q21" s="107" t="s">
        <v>202</v>
      </c>
      <c r="R21" s="107" t="n">
        <v>3</v>
      </c>
      <c r="S21" s="107" t="n">
        <v>2</v>
      </c>
      <c r="T21" s="153" t="n">
        <v>86</v>
      </c>
      <c r="U21" s="107" t="s">
        <v>34</v>
      </c>
      <c r="V21" s="153" t="s">
        <v>34</v>
      </c>
      <c r="W21" s="107" t="s">
        <v>34</v>
      </c>
      <c r="X21" s="153" t="s">
        <v>34</v>
      </c>
      <c r="Y21" s="131" t="s">
        <v>198</v>
      </c>
      <c r="Z21" s="107" t="s">
        <v>34</v>
      </c>
      <c r="AA21" s="134" t="s">
        <v>198</v>
      </c>
      <c r="AB21" s="134" t="s">
        <v>198</v>
      </c>
      <c r="AC21" s="107" t="s">
        <v>34</v>
      </c>
      <c r="AD21" s="107" t="s">
        <v>34</v>
      </c>
    </row>
    <row customFormat="true" customHeight="true" ht="15.75" outlineLevel="0" r="22" s="54">
      <c r="A22" s="137" t="s">
        <v>53</v>
      </c>
      <c r="B22" s="138" t="n">
        <v>57.13</v>
      </c>
      <c r="C22" s="107" t="n">
        <v>9</v>
      </c>
      <c r="D22" s="107" t="n">
        <v>12</v>
      </c>
      <c r="E22" s="138" t="n">
        <f aca="false" ca="false" dt2D="false" dtr="false" t="normal">D22/B22</f>
        <v>0.21004726063364257</v>
      </c>
      <c r="F22" s="104" t="s">
        <v>34</v>
      </c>
      <c r="G22" s="104" t="s">
        <v>34</v>
      </c>
      <c r="H22" s="104" t="s">
        <v>34</v>
      </c>
      <c r="I22" s="104" t="s">
        <v>34</v>
      </c>
      <c r="J22" s="104" t="s">
        <v>34</v>
      </c>
      <c r="K22" s="104" t="s">
        <v>34</v>
      </c>
      <c r="L22" s="104" t="s">
        <v>34</v>
      </c>
      <c r="M22" s="131" t="s">
        <v>34</v>
      </c>
      <c r="N22" s="104" t="s">
        <v>34</v>
      </c>
      <c r="O22" s="104" t="s">
        <v>34</v>
      </c>
      <c r="P22" s="104" t="s">
        <v>34</v>
      </c>
      <c r="Q22" s="104" t="s">
        <v>34</v>
      </c>
      <c r="R22" s="104" t="s">
        <v>34</v>
      </c>
      <c r="S22" s="104" t="s">
        <v>34</v>
      </c>
      <c r="T22" s="104" t="s">
        <v>34</v>
      </c>
      <c r="U22" s="104" t="s">
        <v>34</v>
      </c>
      <c r="V22" s="104" t="s">
        <v>34</v>
      </c>
      <c r="W22" s="104" t="s">
        <v>34</v>
      </c>
      <c r="X22" s="104" t="s">
        <v>34</v>
      </c>
      <c r="Y22" s="104" t="s">
        <v>34</v>
      </c>
      <c r="Z22" s="104" t="s">
        <v>34</v>
      </c>
      <c r="AA22" s="104" t="s">
        <v>34</v>
      </c>
      <c r="AB22" s="104" t="s">
        <v>34</v>
      </c>
      <c r="AC22" s="104" t="s">
        <v>34</v>
      </c>
      <c r="AD22" s="131" t="s">
        <v>34</v>
      </c>
    </row>
    <row customFormat="true" customHeight="true" ht="15.75" outlineLevel="0" r="23" s="54">
      <c r="A23" s="155" t="s">
        <v>55</v>
      </c>
      <c r="B23" s="138" t="n">
        <v>38.28</v>
      </c>
      <c r="C23" s="107" t="n">
        <v>91</v>
      </c>
      <c r="D23" s="107" t="n">
        <v>114</v>
      </c>
      <c r="E23" s="138" t="n">
        <f aca="false" ca="false" dt2D="false" dtr="false" t="normal">D23/B23</f>
        <v>2.978056426332288</v>
      </c>
      <c r="F23" s="107" t="n">
        <v>7</v>
      </c>
      <c r="G23" s="153" t="n">
        <v>7.7</v>
      </c>
      <c r="H23" s="131" t="str">
        <f aca="false" ca="false" dt2D="false" dtr="false" t="normal">H21</f>
        <v>-</v>
      </c>
      <c r="I23" s="107" t="s">
        <v>34</v>
      </c>
      <c r="J23" s="131" t="str">
        <f aca="false" ca="false" dt2D="false" dtr="false" t="normal">J21</f>
        <v>-</v>
      </c>
      <c r="K23" s="133" t="str">
        <f aca="false" ca="false" dt2D="false" dtr="false" t="normal">K21</f>
        <v>-</v>
      </c>
      <c r="L23" s="107" t="n">
        <v>5</v>
      </c>
      <c r="M23" s="107" t="n">
        <v>2</v>
      </c>
      <c r="N23" s="107" t="n">
        <v>7</v>
      </c>
      <c r="O23" s="107" t="s">
        <v>34</v>
      </c>
      <c r="P23" s="107" t="s">
        <v>34</v>
      </c>
      <c r="Q23" s="107" t="s">
        <v>34</v>
      </c>
      <c r="R23" s="107" t="n">
        <v>5</v>
      </c>
      <c r="S23" s="107" t="n">
        <v>2</v>
      </c>
      <c r="T23" s="153" t="n">
        <v>100</v>
      </c>
      <c r="U23" s="107" t="n">
        <v>9</v>
      </c>
      <c r="V23" s="153" t="n">
        <v>8</v>
      </c>
      <c r="W23" s="107" t="n">
        <v>7</v>
      </c>
      <c r="X23" s="153" t="n">
        <v>8</v>
      </c>
      <c r="Y23" s="131" t="s">
        <v>34</v>
      </c>
      <c r="Z23" s="107" t="s">
        <v>34</v>
      </c>
      <c r="AA23" s="134" t="s">
        <v>34</v>
      </c>
      <c r="AB23" s="134" t="s">
        <v>34</v>
      </c>
      <c r="AC23" s="107" t="n">
        <v>5</v>
      </c>
      <c r="AD23" s="107" t="n">
        <v>2</v>
      </c>
    </row>
    <row customFormat="true" customHeight="true" ht="22.5" outlineLevel="0" r="24" s="54">
      <c r="A24" s="137" t="s">
        <v>57</v>
      </c>
      <c r="B24" s="138" t="n">
        <v>67.47</v>
      </c>
      <c r="C24" s="107" t="n">
        <v>19</v>
      </c>
      <c r="D24" s="107" t="n">
        <v>19</v>
      </c>
      <c r="E24" s="138" t="n">
        <f aca="false" ca="false" dt2D="false" dtr="false" t="normal">D24/B24</f>
        <v>0.2816066399881429</v>
      </c>
      <c r="F24" s="133" t="str">
        <f aca="false" ca="false" dt2D="false" dtr="false" t="normal">F22</f>
        <v>-</v>
      </c>
      <c r="G24" s="131" t="s">
        <v>34</v>
      </c>
      <c r="H24" s="131" t="str">
        <f aca="false" ca="false" dt2D="false" dtr="false" t="normal">H22</f>
        <v>-</v>
      </c>
      <c r="I24" s="133" t="str">
        <f aca="false" ca="false" dt2D="false" dtr="false" t="normal">I22</f>
        <v>-</v>
      </c>
      <c r="J24" s="131" t="str">
        <f aca="false" ca="false" dt2D="false" dtr="false" t="normal">J22</f>
        <v>-</v>
      </c>
      <c r="K24" s="133" t="str">
        <f aca="false" ca="false" dt2D="false" dtr="false" t="normal">K22</f>
        <v>-</v>
      </c>
      <c r="L24" s="133" t="str">
        <f aca="false" ca="false" dt2D="false" dtr="false" t="normal">L22</f>
        <v>-</v>
      </c>
      <c r="M24" s="133" t="str">
        <f aca="false" ca="false" dt2D="false" dtr="false" t="normal">M22</f>
        <v>-</v>
      </c>
      <c r="N24" s="133" t="str">
        <f aca="false" ca="false" dt2D="false" dtr="false" t="normal">N22</f>
        <v>-</v>
      </c>
      <c r="O24" s="133" t="str">
        <f aca="false" ca="false" dt2D="false" dtr="false" t="normal">O22</f>
        <v>-</v>
      </c>
      <c r="P24" s="133" t="str">
        <f aca="false" ca="false" dt2D="false" dtr="false" t="normal">P22</f>
        <v>-</v>
      </c>
      <c r="Q24" s="133" t="str">
        <f aca="false" ca="false" dt2D="false" dtr="false" t="normal">Q22</f>
        <v>-</v>
      </c>
      <c r="R24" s="133" t="str">
        <f aca="false" ca="false" dt2D="false" dtr="false" t="normal">R22</f>
        <v>-</v>
      </c>
      <c r="S24" s="133" t="str">
        <f aca="false" ca="false" dt2D="false" dtr="false" t="normal">S22</f>
        <v>-</v>
      </c>
      <c r="T24" s="133" t="str">
        <f aca="false" ca="false" dt2D="false" dtr="false" t="normal">T22</f>
        <v>-</v>
      </c>
      <c r="U24" s="133" t="str">
        <f aca="false" ca="false" dt2D="false" dtr="false" t="normal">U22</f>
        <v>-</v>
      </c>
      <c r="V24" s="133" t="str">
        <f aca="false" ca="false" dt2D="false" dtr="false" t="normal">V22</f>
        <v>-</v>
      </c>
      <c r="W24" s="133" t="str">
        <f aca="false" ca="false" dt2D="false" dtr="false" t="normal">W22</f>
        <v>-</v>
      </c>
      <c r="X24" s="133" t="str">
        <f aca="false" ca="false" dt2D="false" dtr="false" t="normal">X22</f>
        <v>-</v>
      </c>
      <c r="Y24" s="133" t="str">
        <f aca="false" ca="false" dt2D="false" dtr="false" t="normal">Y22</f>
        <v>-</v>
      </c>
      <c r="Z24" s="133" t="str">
        <f aca="false" ca="false" dt2D="false" dtr="false" t="normal">Z22</f>
        <v>-</v>
      </c>
      <c r="AA24" s="133" t="str">
        <f aca="false" ca="false" dt2D="false" dtr="false" t="normal">AA22</f>
        <v>-</v>
      </c>
      <c r="AB24" s="133" t="str">
        <f aca="false" ca="false" dt2D="false" dtr="false" t="normal">AB22</f>
        <v>-</v>
      </c>
      <c r="AC24" s="133" t="str">
        <f aca="false" ca="false" dt2D="false" dtr="false" t="normal">AC22</f>
        <v>-</v>
      </c>
      <c r="AD24" s="133" t="str">
        <f aca="false" ca="false" dt2D="false" dtr="false" t="normal">AD22</f>
        <v>-</v>
      </c>
    </row>
    <row customFormat="true" customHeight="true" ht="15.75" outlineLevel="0" r="25" s="49">
      <c r="A25" s="149" t="s">
        <v>37</v>
      </c>
      <c r="B25" s="150" t="n">
        <f aca="false" ca="false" dt2D="false" dtr="false" t="normal">SUM(B20:B24)</f>
        <v>190.11</v>
      </c>
      <c r="C25" s="134" t="n">
        <f aca="false" ca="false" dt2D="false" dtr="false" t="normal">SUM(C20:C24)</f>
        <v>362</v>
      </c>
      <c r="D25" s="134" t="n">
        <f aca="false" ca="false" dt2D="false" dtr="false" t="normal">SUM(D20:D24)</f>
        <v>437</v>
      </c>
      <c r="E25" s="150" t="n">
        <f aca="false" ca="false" dt2D="false" dtr="false" t="normal">D25/B25</f>
        <v>2.2986691915206983</v>
      </c>
      <c r="F25" s="134" t="n">
        <f aca="false" ca="false" dt2D="false" dtr="false" t="normal">SUM(F20:F24)</f>
        <v>29</v>
      </c>
      <c r="G25" s="151" t="s">
        <v>34</v>
      </c>
      <c r="H25" s="131" t="str">
        <f aca="false" ca="false" dt2D="false" dtr="false" t="normal">H23</f>
        <v>-</v>
      </c>
      <c r="I25" s="134" t="n">
        <f aca="false" ca="false" dt2D="false" dtr="false" t="normal">SUM(I20:I24)</f>
        <v>3</v>
      </c>
      <c r="J25" s="131" t="str">
        <f aca="false" ca="false" dt2D="false" dtr="false" t="normal">J23</f>
        <v>-</v>
      </c>
      <c r="K25" s="133" t="str">
        <f aca="false" ca="false" dt2D="false" dtr="false" t="normal">K23</f>
        <v>-</v>
      </c>
      <c r="L25" s="134" t="n">
        <f aca="false" ca="false" dt2D="false" dtr="false" t="normal">SUM(L20:L24)</f>
        <v>19</v>
      </c>
      <c r="M25" s="134" t="n">
        <f aca="false" ca="false" dt2D="false" dtr="false" t="normal">SUM(M20:M24)</f>
        <v>7</v>
      </c>
      <c r="N25" s="134" t="n">
        <f aca="false" ca="false" dt2D="false" dtr="false" t="normal">SUM(N20:N24)</f>
        <v>24</v>
      </c>
      <c r="O25" s="134" t="n">
        <f aca="false" ca="false" dt2D="false" dtr="false" t="normal">SUM(O20:O24)</f>
        <v>1</v>
      </c>
      <c r="P25" s="134" t="s">
        <v>34</v>
      </c>
      <c r="Q25" s="134" t="s">
        <v>34</v>
      </c>
      <c r="R25" s="134" t="n">
        <f aca="false" ca="false" dt2D="false" dtr="false" t="normal">SUM(R20:R24)</f>
        <v>17</v>
      </c>
      <c r="S25" s="134" t="n">
        <f aca="false" ca="false" dt2D="false" dtr="false" t="normal">SUM(S20:S24)</f>
        <v>6</v>
      </c>
      <c r="T25" s="152" t="s">
        <v>34</v>
      </c>
      <c r="U25" s="134" t="n">
        <f aca="false" ca="false" dt2D="false" dtr="false" t="normal">SUM(U20:U24)</f>
        <v>41</v>
      </c>
      <c r="V25" s="151" t="s">
        <v>34</v>
      </c>
      <c r="W25" s="134" t="n">
        <f aca="false" ca="false" dt2D="false" dtr="false" t="normal">SUM(W20:W24)</f>
        <v>39</v>
      </c>
      <c r="X25" s="151" t="n">
        <f aca="false" ca="false" dt2D="false" dtr="false" t="normal">W25/D25*100</f>
        <v>8.924485125858125</v>
      </c>
      <c r="Y25" s="131" t="str">
        <f aca="false" ca="false" dt2D="false" dtr="false" t="normal">Y23</f>
        <v>-</v>
      </c>
      <c r="Z25" s="134" t="n">
        <f aca="false" ca="false" dt2D="false" dtr="false" t="normal">SUM(Z20:Z24)</f>
        <v>3</v>
      </c>
      <c r="AA25" s="134" t="s">
        <v>34</v>
      </c>
      <c r="AB25" s="134" t="s">
        <v>34</v>
      </c>
      <c r="AC25" s="134" t="n">
        <f aca="false" ca="false" dt2D="false" dtr="false" t="normal">SUM(AC20:AC24)</f>
        <v>26</v>
      </c>
      <c r="AD25" s="134" t="n">
        <f aca="false" ca="false" dt2D="false" dtr="false" t="normal">SUM(AD20:AD24)</f>
        <v>10</v>
      </c>
    </row>
    <row customFormat="true" customHeight="true" ht="15.75" outlineLevel="0" r="26" s="49">
      <c r="A26" s="133" t="s">
        <v>204</v>
      </c>
      <c r="B26" s="133" t="n"/>
      <c r="C26" s="134" t="n"/>
      <c r="D26" s="134" t="n"/>
      <c r="E26" s="151" t="n"/>
      <c r="F26" s="134" t="n"/>
      <c r="G26" s="151" t="n"/>
      <c r="H26" s="131" t="n"/>
      <c r="I26" s="134" t="n"/>
      <c r="J26" s="131" t="n"/>
      <c r="K26" s="133" t="n"/>
      <c r="L26" s="134" t="n"/>
      <c r="M26" s="134" t="n"/>
      <c r="N26" s="134" t="n"/>
      <c r="O26" s="134" t="n"/>
      <c r="P26" s="134" t="n"/>
      <c r="Q26" s="134" t="n"/>
      <c r="R26" s="134" t="n"/>
      <c r="S26" s="134" t="n"/>
      <c r="T26" s="151" t="n"/>
      <c r="U26" s="134" t="n"/>
      <c r="V26" s="151" t="n"/>
      <c r="W26" s="134" t="n"/>
      <c r="X26" s="134" t="n"/>
      <c r="Y26" s="131" t="n"/>
      <c r="Z26" s="134" t="n"/>
      <c r="AA26" s="134" t="n"/>
      <c r="AB26" s="134" t="n"/>
      <c r="AC26" s="134" t="n"/>
      <c r="AD26" s="134" t="n"/>
    </row>
    <row customFormat="true" customHeight="true" ht="15.75" outlineLevel="0" r="27" s="54">
      <c r="A27" s="137" t="s">
        <v>59</v>
      </c>
      <c r="B27" s="138" t="n">
        <v>35.26</v>
      </c>
      <c r="C27" s="107" t="n">
        <v>12</v>
      </c>
      <c r="D27" s="107" t="n">
        <v>17</v>
      </c>
      <c r="E27" s="138" t="n">
        <f aca="false" ca="false" dt2D="false" dtr="false" t="normal">D27/B27</f>
        <v>0.48213272830402726</v>
      </c>
      <c r="F27" s="134" t="s">
        <v>34</v>
      </c>
      <c r="G27" s="134" t="s">
        <v>34</v>
      </c>
      <c r="H27" s="134" t="s">
        <v>34</v>
      </c>
      <c r="I27" s="134" t="s">
        <v>34</v>
      </c>
      <c r="J27" s="134" t="s">
        <v>34</v>
      </c>
      <c r="K27" s="134" t="s">
        <v>34</v>
      </c>
      <c r="L27" s="134" t="s">
        <v>34</v>
      </c>
      <c r="M27" s="134" t="s">
        <v>34</v>
      </c>
      <c r="N27" s="134" t="s">
        <v>34</v>
      </c>
      <c r="O27" s="134" t="s">
        <v>34</v>
      </c>
      <c r="P27" s="134" t="s">
        <v>34</v>
      </c>
      <c r="Q27" s="134" t="s">
        <v>34</v>
      </c>
      <c r="R27" s="134" t="s">
        <v>34</v>
      </c>
      <c r="S27" s="134" t="s">
        <v>34</v>
      </c>
      <c r="T27" s="134" t="s">
        <v>34</v>
      </c>
      <c r="U27" s="134" t="s">
        <v>34</v>
      </c>
      <c r="V27" s="136" t="s">
        <v>34</v>
      </c>
      <c r="W27" s="134" t="s">
        <v>34</v>
      </c>
      <c r="X27" s="134" t="s">
        <v>34</v>
      </c>
      <c r="Y27" s="134" t="s">
        <v>34</v>
      </c>
      <c r="Z27" s="134" t="s">
        <v>34</v>
      </c>
      <c r="AA27" s="134" t="s">
        <v>34</v>
      </c>
      <c r="AB27" s="134" t="s">
        <v>34</v>
      </c>
      <c r="AC27" s="134" t="s">
        <v>34</v>
      </c>
      <c r="AD27" s="134" t="s">
        <v>34</v>
      </c>
    </row>
    <row customFormat="true" customHeight="true" ht="15.75" outlineLevel="0" r="28" s="49">
      <c r="A28" s="149" t="s">
        <v>37</v>
      </c>
      <c r="B28" s="150" t="n">
        <f aca="false" ca="false" dt2D="false" dtr="false" t="normal">SUM(B27)</f>
        <v>35.26</v>
      </c>
      <c r="C28" s="131" t="n">
        <f aca="false" ca="false" dt2D="false" dtr="false" t="normal">SUM(C27)</f>
        <v>12</v>
      </c>
      <c r="D28" s="131" t="n">
        <f aca="false" ca="false" dt2D="false" dtr="false" t="normal">SUM(D27)</f>
        <v>17</v>
      </c>
      <c r="E28" s="150" t="n">
        <f aca="false" ca="false" dt2D="false" dtr="false" t="normal">D28/B28</f>
        <v>0.48213272830402726</v>
      </c>
      <c r="F28" s="131" t="n">
        <f aca="false" ca="false" dt2D="false" dtr="false" t="normal">SUM(F27)</f>
        <v>0</v>
      </c>
      <c r="G28" s="151" t="s">
        <v>34</v>
      </c>
      <c r="H28" s="131" t="s">
        <v>34</v>
      </c>
      <c r="I28" s="131" t="n">
        <f aca="false" ca="false" dt2D="false" dtr="false" t="normal">SUM(I27)</f>
        <v>0</v>
      </c>
      <c r="J28" s="131" t="s">
        <v>34</v>
      </c>
      <c r="K28" s="133" t="s">
        <v>34</v>
      </c>
      <c r="L28" s="131" t="n">
        <f aca="false" ca="false" dt2D="false" dtr="false" t="normal">SUM(L27)</f>
        <v>0</v>
      </c>
      <c r="M28" s="131" t="n">
        <f aca="false" ca="false" dt2D="false" dtr="false" t="normal">SUM(M27)</f>
        <v>0</v>
      </c>
      <c r="N28" s="131" t="n">
        <f aca="false" ca="false" dt2D="false" dtr="false" t="normal">SUM(N27)</f>
        <v>0</v>
      </c>
      <c r="O28" s="131" t="n">
        <f aca="false" ca="false" dt2D="false" dtr="false" t="normal">SUM(O27)</f>
        <v>0</v>
      </c>
      <c r="P28" s="134" t="s">
        <v>34</v>
      </c>
      <c r="Q28" s="134" t="s">
        <v>34</v>
      </c>
      <c r="R28" s="131" t="n">
        <f aca="false" ca="false" dt2D="false" dtr="false" t="normal">SUM(R27)</f>
        <v>0</v>
      </c>
      <c r="S28" s="131" t="n">
        <f aca="false" ca="false" dt2D="false" dtr="false" t="normal">SUM(S27)</f>
        <v>0</v>
      </c>
      <c r="T28" s="151" t="s">
        <v>34</v>
      </c>
      <c r="U28" s="131" t="n">
        <f aca="false" ca="false" dt2D="false" dtr="false" t="normal">SUM(U27)</f>
        <v>0</v>
      </c>
      <c r="V28" s="151" t="s">
        <v>34</v>
      </c>
      <c r="W28" s="131" t="n">
        <f aca="false" ca="false" dt2D="false" dtr="false" t="normal">SUM(W27)</f>
        <v>0</v>
      </c>
      <c r="X28" s="131" t="s">
        <v>34</v>
      </c>
      <c r="Y28" s="131" t="s">
        <v>34</v>
      </c>
      <c r="Z28" s="131" t="n">
        <f aca="false" ca="false" dt2D="false" dtr="false" t="normal">SUM(Z27)</f>
        <v>0</v>
      </c>
      <c r="AA28" s="134" t="s">
        <v>34</v>
      </c>
      <c r="AB28" s="134" t="s">
        <v>34</v>
      </c>
      <c r="AC28" s="131" t="n">
        <f aca="false" ca="false" dt2D="false" dtr="false" t="normal">SUM(AC27)</f>
        <v>0</v>
      </c>
      <c r="AD28" s="131" t="n">
        <f aca="false" ca="false" dt2D="false" dtr="false" t="normal">SUM(AD27)</f>
        <v>0</v>
      </c>
    </row>
    <row customFormat="true" customHeight="true" ht="15.75" outlineLevel="0" r="29" s="49">
      <c r="A29" s="133" t="s">
        <v>66</v>
      </c>
      <c r="B29" s="133" t="n"/>
      <c r="C29" s="134" t="n"/>
      <c r="D29" s="134" t="n"/>
      <c r="E29" s="138" t="n"/>
      <c r="F29" s="134" t="n"/>
      <c r="G29" s="151" t="n"/>
      <c r="H29" s="131" t="n"/>
      <c r="I29" s="134" t="n"/>
      <c r="J29" s="131" t="n"/>
      <c r="K29" s="133" t="n"/>
      <c r="L29" s="134" t="n"/>
      <c r="M29" s="134" t="n"/>
      <c r="N29" s="134" t="n"/>
      <c r="O29" s="134" t="n"/>
      <c r="P29" s="134" t="n"/>
      <c r="Q29" s="134" t="n"/>
      <c r="R29" s="134" t="n"/>
      <c r="S29" s="134" t="n"/>
      <c r="T29" s="151" t="n"/>
      <c r="U29" s="134" t="n"/>
      <c r="V29" s="151" t="n"/>
      <c r="W29" s="134" t="n"/>
      <c r="X29" s="134" t="n"/>
      <c r="Y29" s="131" t="n"/>
      <c r="Z29" s="134" t="n"/>
      <c r="AA29" s="134" t="n"/>
      <c r="AB29" s="134" t="n"/>
      <c r="AC29" s="134" t="n"/>
      <c r="AD29" s="134" t="n"/>
    </row>
    <row customFormat="true" customHeight="true" ht="15.75" outlineLevel="0" r="30" s="54">
      <c r="A30" s="137" t="s">
        <v>68</v>
      </c>
      <c r="B30" s="138" t="n">
        <v>46.73</v>
      </c>
      <c r="C30" s="107" t="n">
        <v>7</v>
      </c>
      <c r="D30" s="107" t="n">
        <v>10</v>
      </c>
      <c r="E30" s="138" t="n">
        <f aca="false" ca="false" dt2D="false" dtr="false" t="normal">D30/B30</f>
        <v>0.21399529210357374</v>
      </c>
      <c r="F30" s="131" t="s">
        <v>34</v>
      </c>
      <c r="G30" s="131" t="s">
        <v>34</v>
      </c>
      <c r="H30" s="131" t="s">
        <v>34</v>
      </c>
      <c r="I30" s="131" t="s">
        <v>34</v>
      </c>
      <c r="J30" s="131" t="s">
        <v>34</v>
      </c>
      <c r="K30" s="131" t="s">
        <v>34</v>
      </c>
      <c r="L30" s="131" t="s">
        <v>34</v>
      </c>
      <c r="M30" s="131" t="s">
        <v>34</v>
      </c>
      <c r="N30" s="131" t="s">
        <v>34</v>
      </c>
      <c r="O30" s="131" t="s">
        <v>34</v>
      </c>
      <c r="P30" s="131" t="s">
        <v>34</v>
      </c>
      <c r="Q30" s="131" t="s">
        <v>34</v>
      </c>
      <c r="R30" s="131" t="s">
        <v>34</v>
      </c>
      <c r="S30" s="131" t="s">
        <v>34</v>
      </c>
      <c r="T30" s="131" t="s">
        <v>34</v>
      </c>
      <c r="U30" s="131" t="s">
        <v>34</v>
      </c>
      <c r="V30" s="131" t="s">
        <v>34</v>
      </c>
      <c r="W30" s="131" t="s">
        <v>34</v>
      </c>
      <c r="X30" s="131" t="s">
        <v>34</v>
      </c>
      <c r="Y30" s="131" t="s">
        <v>34</v>
      </c>
      <c r="Z30" s="131" t="s">
        <v>34</v>
      </c>
      <c r="AA30" s="131" t="s">
        <v>34</v>
      </c>
      <c r="AB30" s="131" t="s">
        <v>34</v>
      </c>
      <c r="AC30" s="131" t="s">
        <v>34</v>
      </c>
      <c r="AD30" s="131" t="s">
        <v>34</v>
      </c>
    </row>
    <row customFormat="true" customHeight="true" ht="15.75" outlineLevel="0" r="31" s="49">
      <c r="A31" s="149" t="s">
        <v>37</v>
      </c>
      <c r="B31" s="150" t="n">
        <f aca="false" ca="false" dt2D="false" dtr="false" t="normal">SUM(B30)</f>
        <v>46.73</v>
      </c>
      <c r="C31" s="131" t="n">
        <f aca="false" ca="false" dt2D="false" dtr="false" t="normal">SUM(C30)</f>
        <v>7</v>
      </c>
      <c r="D31" s="131" t="n">
        <f aca="false" ca="false" dt2D="false" dtr="false" t="normal">SUM(D30)</f>
        <v>10</v>
      </c>
      <c r="E31" s="150" t="n">
        <f aca="false" ca="false" dt2D="false" dtr="false" t="normal">D31/B31</f>
        <v>0.21399529210357374</v>
      </c>
      <c r="F31" s="131" t="n">
        <f aca="false" ca="false" dt2D="false" dtr="false" t="normal">SUM(F30)</f>
        <v>0</v>
      </c>
      <c r="G31" s="131" t="s">
        <v>34</v>
      </c>
      <c r="H31" s="131" t="s">
        <v>34</v>
      </c>
      <c r="I31" s="131" t="n">
        <f aca="false" ca="false" dt2D="false" dtr="false" t="normal">SUM(I30)</f>
        <v>0</v>
      </c>
      <c r="J31" s="131" t="s">
        <v>34</v>
      </c>
      <c r="K31" s="133" t="s">
        <v>34</v>
      </c>
      <c r="L31" s="131" t="n">
        <f aca="false" ca="false" dt2D="false" dtr="false" t="normal">SUM(L30)</f>
        <v>0</v>
      </c>
      <c r="M31" s="131" t="n">
        <f aca="false" ca="false" dt2D="false" dtr="false" t="normal">SUM(M30)</f>
        <v>0</v>
      </c>
      <c r="N31" s="131" t="n">
        <f aca="false" ca="false" dt2D="false" dtr="false" t="normal">SUM(N30)</f>
        <v>0</v>
      </c>
      <c r="O31" s="131" t="n">
        <f aca="false" ca="false" dt2D="false" dtr="false" t="normal">SUM(O30)</f>
        <v>0</v>
      </c>
      <c r="P31" s="134" t="s">
        <v>34</v>
      </c>
      <c r="Q31" s="134" t="s">
        <v>34</v>
      </c>
      <c r="R31" s="131" t="n">
        <f aca="false" ca="false" dt2D="false" dtr="false" t="normal">SUM(R30)</f>
        <v>0</v>
      </c>
      <c r="S31" s="131" t="n">
        <f aca="false" ca="false" dt2D="false" dtr="false" t="normal">SUM(S30)</f>
        <v>0</v>
      </c>
      <c r="T31" s="151" t="s">
        <v>34</v>
      </c>
      <c r="U31" s="131" t="n">
        <f aca="false" ca="false" dt2D="false" dtr="false" t="normal">SUM(U30)</f>
        <v>0</v>
      </c>
      <c r="V31" s="151" t="s">
        <v>34</v>
      </c>
      <c r="W31" s="131" t="n">
        <f aca="false" ca="false" dt2D="false" dtr="false" t="normal">SUM(W30)</f>
        <v>0</v>
      </c>
      <c r="X31" s="131" t="n">
        <f aca="false" ca="false" dt2D="false" dtr="false" t="normal">SUM(X30)</f>
        <v>0</v>
      </c>
      <c r="Y31" s="131" t="s">
        <v>34</v>
      </c>
      <c r="Z31" s="131" t="n">
        <f aca="false" ca="false" dt2D="false" dtr="false" t="normal">SUM(Z30)</f>
        <v>0</v>
      </c>
      <c r="AA31" s="134" t="s">
        <v>34</v>
      </c>
      <c r="AB31" s="134" t="s">
        <v>34</v>
      </c>
      <c r="AC31" s="131" t="n">
        <f aca="false" ca="false" dt2D="false" dtr="false" t="normal">SUM(AC30)</f>
        <v>0</v>
      </c>
      <c r="AD31" s="131" t="n">
        <f aca="false" ca="false" dt2D="false" dtr="false" t="normal">SUM(AD30)</f>
        <v>0</v>
      </c>
    </row>
    <row customFormat="true" customHeight="true" ht="15.75" outlineLevel="0" r="32" s="49">
      <c r="A32" s="133" t="s">
        <v>205</v>
      </c>
      <c r="B32" s="133" t="n"/>
      <c r="C32" s="134" t="n"/>
      <c r="D32" s="134" t="n"/>
      <c r="E32" s="138" t="n"/>
      <c r="F32" s="134" t="n"/>
      <c r="G32" s="151" t="n"/>
      <c r="H32" s="131" t="n"/>
      <c r="I32" s="134" t="n"/>
      <c r="J32" s="131" t="n"/>
      <c r="K32" s="133" t="n"/>
      <c r="L32" s="134" t="n"/>
      <c r="M32" s="134" t="n"/>
      <c r="N32" s="134" t="n"/>
      <c r="O32" s="134" t="n"/>
      <c r="P32" s="134" t="n"/>
      <c r="Q32" s="134" t="n"/>
      <c r="R32" s="134" t="n"/>
      <c r="S32" s="134" t="n"/>
      <c r="T32" s="151" t="n"/>
      <c r="U32" s="134" t="n"/>
      <c r="V32" s="151" t="n"/>
      <c r="W32" s="134" t="n"/>
      <c r="X32" s="134" t="n"/>
      <c r="Y32" s="131" t="n"/>
      <c r="Z32" s="134" t="n"/>
      <c r="AA32" s="134" t="n"/>
      <c r="AB32" s="134" t="n"/>
      <c r="AC32" s="134" t="n"/>
      <c r="AD32" s="134" t="n"/>
    </row>
    <row customFormat="true" customHeight="true" ht="15.75" outlineLevel="0" r="33" s="54">
      <c r="A33" s="137" t="s">
        <v>72</v>
      </c>
      <c r="B33" s="138" t="n">
        <v>18.62</v>
      </c>
      <c r="C33" s="107" t="n">
        <v>50</v>
      </c>
      <c r="D33" s="107" t="n">
        <v>60</v>
      </c>
      <c r="E33" s="138" t="n">
        <f aca="false" ca="false" dt2D="false" dtr="false" t="normal">D33/B33</f>
        <v>3.2223415682062297</v>
      </c>
      <c r="F33" s="107" t="n">
        <v>3</v>
      </c>
      <c r="G33" s="153" t="n">
        <f aca="false" ca="false" dt2D="false" dtr="false" t="normal">F33/C33*100</f>
        <v>6</v>
      </c>
      <c r="H33" s="131" t="str">
        <f aca="false" ca="false" dt2D="false" dtr="false" t="normal">H31</f>
        <v>-</v>
      </c>
      <c r="I33" s="107" t="n">
        <v>0</v>
      </c>
      <c r="J33" s="133" t="str">
        <f aca="false" ca="false" dt2D="false" dtr="false" t="normal">J31</f>
        <v>-</v>
      </c>
      <c r="K33" s="133" t="str">
        <f aca="false" ca="false" dt2D="false" dtr="false" t="normal">K31</f>
        <v>-</v>
      </c>
      <c r="L33" s="107" t="n">
        <v>2</v>
      </c>
      <c r="M33" s="107" t="n">
        <v>1</v>
      </c>
      <c r="N33" s="107" t="n">
        <v>2</v>
      </c>
      <c r="O33" s="107" t="n"/>
      <c r="P33" s="134" t="s">
        <v>34</v>
      </c>
      <c r="Q33" s="134" t="s">
        <v>34</v>
      </c>
      <c r="R33" s="107" t="n">
        <v>2</v>
      </c>
      <c r="S33" s="107" t="s">
        <v>34</v>
      </c>
      <c r="T33" s="153" t="n">
        <v>67</v>
      </c>
      <c r="U33" s="107" t="n">
        <v>7</v>
      </c>
      <c r="V33" s="153" t="n">
        <v>12</v>
      </c>
      <c r="W33" s="107" t="n">
        <v>6</v>
      </c>
      <c r="X33" s="140" t="n">
        <v>10</v>
      </c>
      <c r="Y33" s="131" t="s">
        <v>34</v>
      </c>
      <c r="Z33" s="107" t="n">
        <v>0</v>
      </c>
      <c r="AA33" s="134" t="s">
        <v>34</v>
      </c>
      <c r="AB33" s="134" t="s">
        <v>34</v>
      </c>
      <c r="AC33" s="107" t="n">
        <v>4</v>
      </c>
      <c r="AD33" s="107" t="n">
        <v>2</v>
      </c>
    </row>
    <row customFormat="true" customHeight="true" ht="15.75" outlineLevel="0" r="34" s="54">
      <c r="A34" s="137" t="s">
        <v>76</v>
      </c>
      <c r="B34" s="138" t="n">
        <v>20.56</v>
      </c>
      <c r="C34" s="107" t="n">
        <v>5</v>
      </c>
      <c r="D34" s="107" t="n">
        <v>5</v>
      </c>
      <c r="E34" s="138" t="n">
        <f aca="false" ca="false" dt2D="false" dtr="false" t="normal">D34/B34</f>
        <v>0.24319066147859925</v>
      </c>
      <c r="F34" s="133" t="s">
        <v>34</v>
      </c>
      <c r="G34" s="133" t="s">
        <v>34</v>
      </c>
      <c r="H34" s="133" t="s">
        <v>34</v>
      </c>
      <c r="I34" s="133" t="s">
        <v>34</v>
      </c>
      <c r="J34" s="133" t="s">
        <v>34</v>
      </c>
      <c r="K34" s="133" t="s">
        <v>34</v>
      </c>
      <c r="L34" s="133" t="s">
        <v>34</v>
      </c>
      <c r="M34" s="133" t="s">
        <v>34</v>
      </c>
      <c r="N34" s="133" t="s">
        <v>34</v>
      </c>
      <c r="O34" s="133" t="s">
        <v>34</v>
      </c>
      <c r="P34" s="133" t="s">
        <v>34</v>
      </c>
      <c r="Q34" s="133" t="s">
        <v>34</v>
      </c>
      <c r="R34" s="133" t="s">
        <v>34</v>
      </c>
      <c r="S34" s="133" t="s">
        <v>34</v>
      </c>
      <c r="T34" s="133" t="s">
        <v>34</v>
      </c>
      <c r="U34" s="133" t="s">
        <v>34</v>
      </c>
      <c r="V34" s="133" t="s">
        <v>34</v>
      </c>
      <c r="W34" s="133" t="s">
        <v>34</v>
      </c>
      <c r="X34" s="133" t="s">
        <v>34</v>
      </c>
      <c r="Y34" s="133" t="s">
        <v>34</v>
      </c>
      <c r="Z34" s="133" t="s">
        <v>34</v>
      </c>
      <c r="AA34" s="133" t="s">
        <v>34</v>
      </c>
      <c r="AB34" s="133" t="s">
        <v>34</v>
      </c>
      <c r="AC34" s="133" t="s">
        <v>34</v>
      </c>
      <c r="AD34" s="133" t="s">
        <v>34</v>
      </c>
    </row>
    <row customFormat="true" customHeight="true" ht="15.75" outlineLevel="0" r="35" s="49">
      <c r="A35" s="149" t="s">
        <v>37</v>
      </c>
      <c r="B35" s="150" t="n">
        <f aca="false" ca="false" dt2D="false" dtr="false" t="normal">SUM(B33:B34)</f>
        <v>39.18</v>
      </c>
      <c r="C35" s="131" t="n">
        <f aca="false" ca="false" dt2D="false" dtr="false" t="normal">SUM(C33:C34)</f>
        <v>55</v>
      </c>
      <c r="D35" s="131" t="n">
        <f aca="false" ca="false" dt2D="false" dtr="false" t="normal">SUM(D33:D34)</f>
        <v>65</v>
      </c>
      <c r="E35" s="150" t="n">
        <f aca="false" ca="false" dt2D="false" dtr="false" t="normal">D35/B35</f>
        <v>1.6590096988259315</v>
      </c>
      <c r="F35" s="131" t="n">
        <f aca="false" ca="false" dt2D="false" dtr="false" t="normal">SUM(F33)</f>
        <v>3</v>
      </c>
      <c r="G35" s="151" t="s">
        <v>34</v>
      </c>
      <c r="H35" s="131" t="n">
        <f aca="false" ca="false" dt2D="false" dtr="false" t="normal">H32</f>
        <v>0</v>
      </c>
      <c r="I35" s="131" t="n">
        <f aca="false" ca="false" dt2D="false" dtr="false" t="normal">SUM(I33)</f>
        <v>0</v>
      </c>
      <c r="J35" s="133" t="s">
        <v>34</v>
      </c>
      <c r="K35" s="133" t="n">
        <f aca="false" ca="false" dt2D="false" dtr="false" t="normal">K32</f>
        <v>0</v>
      </c>
      <c r="L35" s="131" t="n">
        <f aca="false" ca="false" dt2D="false" dtr="false" t="normal">SUM(L33)</f>
        <v>2</v>
      </c>
      <c r="M35" s="131" t="n">
        <f aca="false" ca="false" dt2D="false" dtr="false" t="normal">SUM(M33)</f>
        <v>1</v>
      </c>
      <c r="N35" s="131" t="n">
        <f aca="false" ca="false" dt2D="false" dtr="false" t="normal">SUM(N33)</f>
        <v>2</v>
      </c>
      <c r="O35" s="131" t="n">
        <f aca="false" ca="false" dt2D="false" dtr="false" t="normal">SUM(O33)</f>
        <v>0</v>
      </c>
      <c r="P35" s="134" t="s">
        <v>34</v>
      </c>
      <c r="Q35" s="134" t="s">
        <v>34</v>
      </c>
      <c r="R35" s="131" t="n">
        <f aca="false" ca="false" dt2D="false" dtr="false" t="normal">SUM(R33)</f>
        <v>2</v>
      </c>
      <c r="S35" s="131" t="n">
        <f aca="false" ca="false" dt2D="false" dtr="false" t="normal">SUM(S33)</f>
        <v>0</v>
      </c>
      <c r="T35" s="131" t="s">
        <v>34</v>
      </c>
      <c r="U35" s="131" t="n">
        <f aca="false" ca="false" dt2D="false" dtr="false" t="normal">SUM(U33)</f>
        <v>7</v>
      </c>
      <c r="V35" s="151" t="s">
        <v>34</v>
      </c>
      <c r="W35" s="131" t="n">
        <f aca="false" ca="false" dt2D="false" dtr="false" t="normal">SUM(W33)</f>
        <v>6</v>
      </c>
      <c r="X35" s="151" t="s">
        <v>34</v>
      </c>
      <c r="Y35" s="131" t="s">
        <v>34</v>
      </c>
      <c r="Z35" s="131" t="n">
        <f aca="false" ca="false" dt2D="false" dtr="false" t="normal">SUM(Z33)</f>
        <v>0</v>
      </c>
      <c r="AA35" s="134" t="s">
        <v>34</v>
      </c>
      <c r="AB35" s="134" t="s">
        <v>34</v>
      </c>
      <c r="AC35" s="131" t="n">
        <f aca="false" ca="false" dt2D="false" dtr="false" t="normal">SUM(AC33)</f>
        <v>4</v>
      </c>
      <c r="AD35" s="131" t="n">
        <f aca="false" ca="false" dt2D="false" dtr="false" t="normal">SUM(AD33)</f>
        <v>2</v>
      </c>
    </row>
    <row customFormat="true" customHeight="true" ht="15.75" outlineLevel="0" r="36" s="49">
      <c r="A36" s="133" t="s">
        <v>85</v>
      </c>
      <c r="B36" s="133" t="n"/>
      <c r="C36" s="134" t="n"/>
      <c r="D36" s="134" t="n"/>
      <c r="E36" s="138" t="n"/>
      <c r="F36" s="134" t="n"/>
      <c r="G36" s="151" t="n"/>
      <c r="H36" s="131" t="n"/>
      <c r="I36" s="134" t="n"/>
      <c r="J36" s="131" t="n"/>
      <c r="K36" s="133" t="n"/>
      <c r="L36" s="134" t="n"/>
      <c r="M36" s="134" t="n"/>
      <c r="N36" s="134" t="n"/>
      <c r="O36" s="134" t="n"/>
      <c r="P36" s="134" t="n"/>
      <c r="Q36" s="134" t="n"/>
      <c r="R36" s="134" t="n"/>
      <c r="S36" s="134" t="n"/>
      <c r="T36" s="151" t="n"/>
      <c r="U36" s="134" t="n"/>
      <c r="V36" s="151" t="n"/>
      <c r="W36" s="134" t="n"/>
      <c r="X36" s="134" t="n"/>
      <c r="Y36" s="131" t="n"/>
      <c r="Z36" s="134" t="n"/>
      <c r="AA36" s="134" t="n"/>
      <c r="AB36" s="134" t="n"/>
      <c r="AC36" s="134" t="n"/>
      <c r="AD36" s="134" t="n"/>
    </row>
    <row customFormat="true" customHeight="true" ht="15.75" outlineLevel="0" r="37" s="54">
      <c r="A37" s="137" t="s">
        <v>206</v>
      </c>
      <c r="B37" s="138" t="n">
        <v>8.63</v>
      </c>
      <c r="C37" s="107" t="n">
        <v>42</v>
      </c>
      <c r="D37" s="107" t="n">
        <v>42</v>
      </c>
      <c r="E37" s="138" t="n">
        <f aca="false" ca="false" dt2D="false" dtr="false" t="normal">D37/B37</f>
        <v>4.866743916570104</v>
      </c>
      <c r="F37" s="131" t="s">
        <v>34</v>
      </c>
      <c r="G37" s="131" t="s">
        <v>34</v>
      </c>
      <c r="H37" s="131" t="s">
        <v>34</v>
      </c>
      <c r="I37" s="131" t="s">
        <v>34</v>
      </c>
      <c r="J37" s="131" t="s">
        <v>34</v>
      </c>
      <c r="K37" s="131" t="s">
        <v>34</v>
      </c>
      <c r="L37" s="131" t="s">
        <v>34</v>
      </c>
      <c r="M37" s="131" t="s">
        <v>34</v>
      </c>
      <c r="N37" s="131" t="s">
        <v>34</v>
      </c>
      <c r="O37" s="131" t="s">
        <v>34</v>
      </c>
      <c r="P37" s="131" t="s">
        <v>34</v>
      </c>
      <c r="Q37" s="131" t="s">
        <v>34</v>
      </c>
      <c r="R37" s="131" t="s">
        <v>34</v>
      </c>
      <c r="S37" s="131" t="s">
        <v>34</v>
      </c>
      <c r="T37" s="131" t="s">
        <v>34</v>
      </c>
      <c r="U37" s="131" t="s">
        <v>34</v>
      </c>
      <c r="V37" s="131" t="s">
        <v>34</v>
      </c>
      <c r="W37" s="131" t="s">
        <v>34</v>
      </c>
      <c r="X37" s="131" t="s">
        <v>34</v>
      </c>
      <c r="Y37" s="131" t="s">
        <v>34</v>
      </c>
      <c r="Z37" s="131" t="s">
        <v>34</v>
      </c>
      <c r="AA37" s="131" t="s">
        <v>34</v>
      </c>
      <c r="AB37" s="131" t="s">
        <v>34</v>
      </c>
      <c r="AC37" s="131" t="s">
        <v>34</v>
      </c>
      <c r="AD37" s="131" t="s">
        <v>34</v>
      </c>
    </row>
    <row customFormat="true" customHeight="true" ht="15.75" outlineLevel="0" r="38" s="49">
      <c r="A38" s="149" t="s">
        <v>37</v>
      </c>
      <c r="B38" s="150" t="n">
        <f aca="false" ca="false" dt2D="false" dtr="false" t="normal">SUM(B37)</f>
        <v>8.63</v>
      </c>
      <c r="C38" s="131" t="n">
        <f aca="false" ca="false" dt2D="false" dtr="false" t="normal">SUM(C37)</f>
        <v>42</v>
      </c>
      <c r="D38" s="131" t="n">
        <f aca="false" ca="false" dt2D="false" dtr="false" t="normal">SUM(D37)</f>
        <v>42</v>
      </c>
      <c r="E38" s="150" t="n">
        <f aca="false" ca="false" dt2D="false" dtr="false" t="normal">D38/B38</f>
        <v>4.866743916570104</v>
      </c>
      <c r="F38" s="131" t="n">
        <f aca="false" ca="false" dt2D="false" dtr="false" t="normal">SUM(F37)</f>
        <v>0</v>
      </c>
      <c r="G38" s="151" t="s">
        <v>34</v>
      </c>
      <c r="H38" s="131" t="n">
        <f aca="false" ca="false" dt2D="false" dtr="false" t="normal">H36</f>
        <v>0</v>
      </c>
      <c r="I38" s="131" t="n">
        <f aca="false" ca="false" dt2D="false" dtr="false" t="normal">SUM(I37)</f>
        <v>0</v>
      </c>
      <c r="J38" s="131" t="s">
        <v>34</v>
      </c>
      <c r="K38" s="133" t="n">
        <f aca="false" ca="false" dt2D="false" dtr="false" t="normal">K36</f>
        <v>0</v>
      </c>
      <c r="L38" s="131" t="n">
        <f aca="false" ca="false" dt2D="false" dtr="false" t="normal">SUM(L37)</f>
        <v>0</v>
      </c>
      <c r="M38" s="131" t="n">
        <f aca="false" ca="false" dt2D="false" dtr="false" t="normal">SUM(M37)</f>
        <v>0</v>
      </c>
      <c r="N38" s="131" t="n">
        <f aca="false" ca="false" dt2D="false" dtr="false" t="normal">SUM(N37)</f>
        <v>0</v>
      </c>
      <c r="O38" s="131" t="n">
        <f aca="false" ca="false" dt2D="false" dtr="false" t="normal">SUM(O37)</f>
        <v>0</v>
      </c>
      <c r="P38" s="134" t="s">
        <v>34</v>
      </c>
      <c r="Q38" s="134" t="s">
        <v>34</v>
      </c>
      <c r="R38" s="131" t="n">
        <f aca="false" ca="false" dt2D="false" dtr="false" t="normal">SUM(R37)</f>
        <v>0</v>
      </c>
      <c r="S38" s="131" t="n">
        <f aca="false" ca="false" dt2D="false" dtr="false" t="normal">SUM(S37)</f>
        <v>0</v>
      </c>
      <c r="T38" s="151" t="s">
        <v>34</v>
      </c>
      <c r="U38" s="131" t="n">
        <f aca="false" ca="false" dt2D="false" dtr="false" t="normal">SUM(U37)</f>
        <v>0</v>
      </c>
      <c r="V38" s="131" t="s">
        <v>34</v>
      </c>
      <c r="W38" s="131" t="n">
        <f aca="false" ca="false" dt2D="false" dtr="false" t="normal">SUM(W37)</f>
        <v>0</v>
      </c>
      <c r="X38" s="131" t="s">
        <v>34</v>
      </c>
      <c r="Y38" s="131" t="s">
        <v>34</v>
      </c>
      <c r="Z38" s="131" t="n">
        <f aca="false" ca="false" dt2D="false" dtr="false" t="normal">SUM(Z37)</f>
        <v>0</v>
      </c>
      <c r="AA38" s="134" t="s">
        <v>34</v>
      </c>
      <c r="AB38" s="134" t="s">
        <v>34</v>
      </c>
      <c r="AC38" s="131" t="n">
        <f aca="false" ca="false" dt2D="false" dtr="false" t="normal">SUM(AC37)</f>
        <v>0</v>
      </c>
      <c r="AD38" s="131" t="n">
        <f aca="false" ca="false" dt2D="false" dtr="false" t="normal">SUM(AD37)</f>
        <v>0</v>
      </c>
    </row>
    <row customFormat="true" customHeight="true" ht="15.75" outlineLevel="0" r="39" s="54">
      <c r="A39" s="133" t="s">
        <v>94</v>
      </c>
      <c r="B39" s="133" t="n"/>
      <c r="C39" s="134" t="n"/>
      <c r="D39" s="134" t="n"/>
      <c r="E39" s="138" t="n"/>
      <c r="F39" s="134" t="n"/>
      <c r="G39" s="151" t="n"/>
      <c r="H39" s="131" t="n"/>
      <c r="I39" s="134" t="n"/>
      <c r="J39" s="131" t="n"/>
      <c r="K39" s="133" t="n"/>
      <c r="L39" s="134" t="n"/>
      <c r="M39" s="134" t="n"/>
      <c r="N39" s="134" t="n"/>
      <c r="O39" s="134" t="n"/>
      <c r="P39" s="134" t="n"/>
      <c r="Q39" s="134" t="n"/>
      <c r="R39" s="134" t="n"/>
      <c r="S39" s="134" t="n"/>
      <c r="T39" s="151" t="n"/>
      <c r="U39" s="134" t="n"/>
      <c r="V39" s="151" t="n"/>
      <c r="W39" s="134" t="n"/>
      <c r="X39" s="134" t="n"/>
      <c r="Y39" s="131" t="n"/>
      <c r="Z39" s="134" t="n"/>
      <c r="AA39" s="134" t="n"/>
      <c r="AB39" s="134" t="n"/>
      <c r="AC39" s="134" t="n"/>
      <c r="AD39" s="134" t="n"/>
    </row>
    <row customFormat="true" customHeight="true" ht="24" outlineLevel="0" r="40" s="54">
      <c r="A40" s="137" t="s">
        <v>207</v>
      </c>
      <c r="B40" s="138" t="n">
        <v>15.7</v>
      </c>
      <c r="C40" s="107" t="n">
        <v>48</v>
      </c>
      <c r="D40" s="107" t="n">
        <v>58</v>
      </c>
      <c r="E40" s="138" t="n">
        <f aca="false" ca="false" dt2D="false" dtr="false" t="normal">D40/B40</f>
        <v>3.694267515923567</v>
      </c>
      <c r="F40" s="107" t="n">
        <v>2</v>
      </c>
      <c r="G40" s="153" t="n">
        <f aca="false" ca="false" dt2D="false" dtr="false" t="normal">F40/C40*100</f>
        <v>4.166666666666666</v>
      </c>
      <c r="H40" s="131" t="s">
        <v>34</v>
      </c>
      <c r="I40" s="107" t="n">
        <v>0</v>
      </c>
      <c r="J40" s="131" t="str">
        <f aca="false" ca="false" dt2D="false" dtr="false" t="normal">J38</f>
        <v>-</v>
      </c>
      <c r="K40" s="133" t="s">
        <v>34</v>
      </c>
      <c r="L40" s="107" t="n">
        <v>1</v>
      </c>
      <c r="M40" s="107" t="n">
        <v>1</v>
      </c>
      <c r="N40" s="107" t="n">
        <v>0</v>
      </c>
      <c r="O40" s="107" t="s">
        <v>34</v>
      </c>
      <c r="P40" s="107" t="s">
        <v>34</v>
      </c>
      <c r="Q40" s="107" t="s">
        <v>34</v>
      </c>
      <c r="R40" s="107" t="s">
        <v>34</v>
      </c>
      <c r="S40" s="107" t="s">
        <v>34</v>
      </c>
      <c r="T40" s="156" t="n">
        <f aca="false" ca="false" dt2D="false" dtr="false" t="normal">N40*100/F40</f>
        <v>0</v>
      </c>
      <c r="U40" s="107" t="n">
        <v>6</v>
      </c>
      <c r="V40" s="153" t="n">
        <v>12</v>
      </c>
      <c r="W40" s="107" t="n">
        <v>2</v>
      </c>
      <c r="X40" s="144" t="n">
        <v>4</v>
      </c>
      <c r="Y40" s="131" t="str">
        <f aca="false" ca="false" dt2D="false" dtr="false" t="normal">Y38</f>
        <v>-</v>
      </c>
      <c r="Z40" s="107" t="n">
        <v>0</v>
      </c>
      <c r="AA40" s="134" t="s">
        <v>34</v>
      </c>
      <c r="AB40" s="134" t="s">
        <v>34</v>
      </c>
      <c r="AC40" s="107" t="n">
        <v>1</v>
      </c>
      <c r="AD40" s="107" t="n">
        <v>1</v>
      </c>
    </row>
    <row customFormat="true" customHeight="true" ht="15.75" outlineLevel="0" r="41" s="157">
      <c r="A41" s="149" t="s">
        <v>37</v>
      </c>
      <c r="B41" s="150" t="n">
        <f aca="false" ca="false" dt2D="false" dtr="false" t="normal">SUM(B40)</f>
        <v>15.7</v>
      </c>
      <c r="C41" s="131" t="n">
        <f aca="false" ca="false" dt2D="false" dtr="false" t="normal">SUM(C40)</f>
        <v>48</v>
      </c>
      <c r="D41" s="131" t="n">
        <f aca="false" ca="false" dt2D="false" dtr="false" t="normal">SUM(D40)</f>
        <v>58</v>
      </c>
      <c r="E41" s="150" t="n">
        <f aca="false" ca="false" dt2D="false" dtr="false" t="normal">D41/B41</f>
        <v>3.694267515923567</v>
      </c>
      <c r="F41" s="131" t="n">
        <f aca="false" ca="false" dt2D="false" dtr="false" t="normal">SUM(F40)</f>
        <v>2</v>
      </c>
      <c r="G41" s="151" t="s">
        <v>34</v>
      </c>
      <c r="H41" s="131" t="s">
        <v>34</v>
      </c>
      <c r="I41" s="131" t="n">
        <f aca="false" ca="false" dt2D="false" dtr="false" t="normal">SUM(I40)</f>
        <v>0</v>
      </c>
      <c r="J41" s="131" t="s">
        <v>34</v>
      </c>
      <c r="K41" s="133" t="n">
        <v>0</v>
      </c>
      <c r="L41" s="131" t="n">
        <f aca="false" ca="false" dt2D="false" dtr="false" t="normal">SUM(L40)</f>
        <v>1</v>
      </c>
      <c r="M41" s="131" t="n">
        <f aca="false" ca="false" dt2D="false" dtr="false" t="normal">SUM(M40)</f>
        <v>1</v>
      </c>
      <c r="N41" s="131" t="n">
        <f aca="false" ca="false" dt2D="false" dtr="false" t="normal">SUM(N40)</f>
        <v>0</v>
      </c>
      <c r="O41" s="131" t="n">
        <f aca="false" ca="false" dt2D="false" dtr="false" t="normal">SUM(O40)</f>
        <v>0</v>
      </c>
      <c r="P41" s="134" t="s">
        <v>34</v>
      </c>
      <c r="Q41" s="134" t="s">
        <v>34</v>
      </c>
      <c r="R41" s="131" t="n">
        <f aca="false" ca="false" dt2D="false" dtr="false" t="normal">SUM(R40)</f>
        <v>0</v>
      </c>
      <c r="S41" s="131" t="n">
        <f aca="false" ca="false" dt2D="false" dtr="false" t="normal">SUM(S40)</f>
        <v>0</v>
      </c>
      <c r="T41" s="151" t="s">
        <v>34</v>
      </c>
      <c r="U41" s="131" t="n">
        <f aca="false" ca="false" dt2D="false" dtr="false" t="normal">SUM(U40)</f>
        <v>6</v>
      </c>
      <c r="V41" s="151" t="s">
        <v>34</v>
      </c>
      <c r="W41" s="131" t="n">
        <f aca="false" ca="false" dt2D="false" dtr="false" t="normal">SUM(W40)</f>
        <v>2</v>
      </c>
      <c r="X41" s="152" t="s">
        <v>34</v>
      </c>
      <c r="Y41" s="131" t="s">
        <v>34</v>
      </c>
      <c r="Z41" s="131" t="n">
        <f aca="false" ca="false" dt2D="false" dtr="false" t="normal">SUM(Z40)</f>
        <v>0</v>
      </c>
      <c r="AA41" s="134" t="s">
        <v>34</v>
      </c>
      <c r="AB41" s="134" t="s">
        <v>34</v>
      </c>
      <c r="AC41" s="131" t="n">
        <f aca="false" ca="false" dt2D="false" dtr="false" t="normal">SUM(AC40)</f>
        <v>1</v>
      </c>
      <c r="AD41" s="131" t="n">
        <f aca="false" ca="false" dt2D="false" dtr="false" t="normal">SUM(AD40)</f>
        <v>1</v>
      </c>
    </row>
    <row customFormat="true" customHeight="true" ht="15.75" outlineLevel="0" r="42" s="49">
      <c r="A42" s="133" t="s">
        <v>208</v>
      </c>
      <c r="B42" s="133" t="n"/>
      <c r="C42" s="134" t="n"/>
      <c r="D42" s="134" t="n"/>
      <c r="E42" s="138" t="n"/>
      <c r="F42" s="134" t="n"/>
      <c r="G42" s="151" t="n"/>
      <c r="H42" s="131" t="n"/>
      <c r="I42" s="134" t="n"/>
      <c r="J42" s="131" t="n"/>
      <c r="K42" s="131" t="n"/>
      <c r="L42" s="134" t="n"/>
      <c r="M42" s="134" t="n"/>
      <c r="N42" s="134" t="n"/>
      <c r="O42" s="134" t="n"/>
      <c r="P42" s="134" t="n"/>
      <c r="Q42" s="134" t="n"/>
      <c r="R42" s="134" t="n"/>
      <c r="S42" s="134" t="n"/>
      <c r="T42" s="151" t="n"/>
      <c r="U42" s="134" t="n"/>
      <c r="V42" s="151" t="n"/>
      <c r="W42" s="134" t="n"/>
      <c r="X42" s="134" t="n"/>
      <c r="Y42" s="131" t="n"/>
      <c r="Z42" s="134" t="n"/>
      <c r="AA42" s="134" t="n"/>
      <c r="AB42" s="134" t="n"/>
      <c r="AC42" s="134" t="n"/>
      <c r="AD42" s="134" t="n"/>
    </row>
    <row customFormat="true" customHeight="true" ht="15.75" outlineLevel="0" r="43" s="54">
      <c r="A43" s="137" t="s">
        <v>98</v>
      </c>
      <c r="B43" s="138" t="n">
        <v>31.32</v>
      </c>
      <c r="C43" s="107" t="n">
        <v>11</v>
      </c>
      <c r="D43" s="107" t="n">
        <v>17</v>
      </c>
      <c r="E43" s="138" t="n">
        <f aca="false" ca="false" dt2D="false" dtr="false" t="normal">D43/B43</f>
        <v>0.5427841634738186</v>
      </c>
      <c r="F43" s="134" t="s">
        <v>34</v>
      </c>
      <c r="G43" s="134" t="s">
        <v>34</v>
      </c>
      <c r="H43" s="134" t="s">
        <v>34</v>
      </c>
      <c r="I43" s="134" t="s">
        <v>34</v>
      </c>
      <c r="J43" s="134" t="s">
        <v>34</v>
      </c>
      <c r="K43" s="134" t="s">
        <v>34</v>
      </c>
      <c r="L43" s="134" t="s">
        <v>34</v>
      </c>
      <c r="M43" s="134" t="s">
        <v>34</v>
      </c>
      <c r="N43" s="134" t="s">
        <v>34</v>
      </c>
      <c r="O43" s="134" t="s">
        <v>34</v>
      </c>
      <c r="P43" s="134" t="s">
        <v>34</v>
      </c>
      <c r="Q43" s="134" t="s">
        <v>34</v>
      </c>
      <c r="R43" s="134" t="s">
        <v>34</v>
      </c>
      <c r="S43" s="134" t="s">
        <v>34</v>
      </c>
      <c r="T43" s="134" t="s">
        <v>34</v>
      </c>
      <c r="U43" s="134" t="s">
        <v>34</v>
      </c>
      <c r="V43" s="134" t="s">
        <v>34</v>
      </c>
      <c r="W43" s="134" t="s">
        <v>34</v>
      </c>
      <c r="X43" s="134" t="s">
        <v>34</v>
      </c>
      <c r="Y43" s="134" t="s">
        <v>34</v>
      </c>
      <c r="Z43" s="134" t="s">
        <v>34</v>
      </c>
      <c r="AA43" s="134" t="s">
        <v>34</v>
      </c>
      <c r="AB43" s="134" t="s">
        <v>34</v>
      </c>
      <c r="AC43" s="134" t="s">
        <v>34</v>
      </c>
      <c r="AD43" s="134" t="s">
        <v>34</v>
      </c>
    </row>
    <row customFormat="true" customHeight="true" ht="15.75" outlineLevel="0" r="44" s="54">
      <c r="A44" s="137" t="s">
        <v>47</v>
      </c>
      <c r="B44" s="138" t="n">
        <v>16.84</v>
      </c>
      <c r="C44" s="107" t="n">
        <v>12</v>
      </c>
      <c r="D44" s="107" t="n">
        <v>13</v>
      </c>
      <c r="E44" s="138" t="n">
        <f aca="false" ca="false" dt2D="false" dtr="false" t="normal">D44/B44</f>
        <v>0.7719714964370546</v>
      </c>
      <c r="F44" s="134" t="s">
        <v>34</v>
      </c>
      <c r="G44" s="134" t="s">
        <v>34</v>
      </c>
      <c r="H44" s="134" t="s">
        <v>34</v>
      </c>
      <c r="I44" s="134" t="s">
        <v>34</v>
      </c>
      <c r="J44" s="134" t="s">
        <v>34</v>
      </c>
      <c r="K44" s="134" t="s">
        <v>34</v>
      </c>
      <c r="L44" s="134" t="s">
        <v>34</v>
      </c>
      <c r="M44" s="134" t="s">
        <v>34</v>
      </c>
      <c r="N44" s="134" t="s">
        <v>34</v>
      </c>
      <c r="O44" s="134" t="s">
        <v>34</v>
      </c>
      <c r="P44" s="134" t="s">
        <v>34</v>
      </c>
      <c r="Q44" s="134" t="s">
        <v>34</v>
      </c>
      <c r="R44" s="134" t="s">
        <v>34</v>
      </c>
      <c r="S44" s="134" t="s">
        <v>34</v>
      </c>
      <c r="T44" s="134" t="s">
        <v>34</v>
      </c>
      <c r="U44" s="134" t="s">
        <v>34</v>
      </c>
      <c r="V44" s="134" t="s">
        <v>34</v>
      </c>
      <c r="W44" s="134" t="s">
        <v>34</v>
      </c>
      <c r="X44" s="134" t="s">
        <v>34</v>
      </c>
      <c r="Y44" s="134" t="s">
        <v>34</v>
      </c>
      <c r="Z44" s="134" t="s">
        <v>34</v>
      </c>
      <c r="AA44" s="134" t="s">
        <v>34</v>
      </c>
      <c r="AB44" s="134" t="s">
        <v>34</v>
      </c>
      <c r="AC44" s="134" t="s">
        <v>34</v>
      </c>
      <c r="AD44" s="134" t="s">
        <v>34</v>
      </c>
    </row>
    <row customFormat="true" customHeight="true" ht="15.75" outlineLevel="0" r="45" s="49">
      <c r="A45" s="149" t="s">
        <v>37</v>
      </c>
      <c r="B45" s="150" t="n">
        <f aca="false" ca="false" dt2D="false" dtr="false" t="normal">SUM(B43:B44)</f>
        <v>48.16</v>
      </c>
      <c r="C45" s="131" t="n">
        <f aca="false" ca="false" dt2D="false" dtr="false" t="normal">SUM(C43:C44)</f>
        <v>23</v>
      </c>
      <c r="D45" s="131" t="n">
        <f aca="false" ca="false" dt2D="false" dtr="false" t="normal">SUM(D43:D44)</f>
        <v>30</v>
      </c>
      <c r="E45" s="150" t="n">
        <f aca="false" ca="false" dt2D="false" dtr="false" t="normal">D45/B45</f>
        <v>0.6229235880398671</v>
      </c>
      <c r="F45" s="131" t="n">
        <f aca="false" ca="false" dt2D="false" dtr="false" t="normal">SUM(F43:F44)</f>
        <v>0</v>
      </c>
      <c r="G45" s="151" t="s">
        <v>34</v>
      </c>
      <c r="H45" s="134" t="s">
        <v>34</v>
      </c>
      <c r="I45" s="131" t="n">
        <f aca="false" ca="false" dt2D="false" dtr="false" t="normal">SUM(I43:I44)</f>
        <v>0</v>
      </c>
      <c r="J45" s="134" t="s">
        <v>34</v>
      </c>
      <c r="K45" s="134" t="s">
        <v>34</v>
      </c>
      <c r="L45" s="131" t="n">
        <f aca="false" ca="false" dt2D="false" dtr="false" t="normal">SUM(L43:L44)</f>
        <v>0</v>
      </c>
      <c r="M45" s="131" t="n">
        <f aca="false" ca="false" dt2D="false" dtr="false" t="normal">SUM(M43:M44)</f>
        <v>0</v>
      </c>
      <c r="N45" s="131" t="n">
        <f aca="false" ca="false" dt2D="false" dtr="false" t="normal">SUM(N43:N44)</f>
        <v>0</v>
      </c>
      <c r="O45" s="131" t="n">
        <f aca="false" ca="false" dt2D="false" dtr="false" t="normal">SUM(O43:O44)</f>
        <v>0</v>
      </c>
      <c r="P45" s="134" t="s">
        <v>34</v>
      </c>
      <c r="Q45" s="134" t="s">
        <v>34</v>
      </c>
      <c r="R45" s="131" t="n">
        <f aca="false" ca="false" dt2D="false" dtr="false" t="normal">SUM(R43:R44)</f>
        <v>0</v>
      </c>
      <c r="S45" s="131" t="n">
        <f aca="false" ca="false" dt2D="false" dtr="false" t="normal">SUM(S43:S44)</f>
        <v>0</v>
      </c>
      <c r="T45" s="151" t="s">
        <v>34</v>
      </c>
      <c r="U45" s="131" t="n">
        <f aca="false" ca="false" dt2D="false" dtr="false" t="normal">SUM(U43:U44)</f>
        <v>0</v>
      </c>
      <c r="V45" s="131" t="s">
        <v>34</v>
      </c>
      <c r="W45" s="131" t="n">
        <f aca="false" ca="false" dt2D="false" dtr="false" t="normal">SUM(W43:W44)</f>
        <v>0</v>
      </c>
      <c r="X45" s="131" t="s">
        <v>34</v>
      </c>
      <c r="Y45" s="131" t="str">
        <f aca="false" ca="false" dt2D="false" dtr="false" t="normal">Y43</f>
        <v>-</v>
      </c>
      <c r="Z45" s="131" t="n">
        <f aca="false" ca="false" dt2D="false" dtr="false" t="normal">SUM(Z43:Z44)</f>
        <v>0</v>
      </c>
      <c r="AA45" s="134" t="s">
        <v>34</v>
      </c>
      <c r="AB45" s="134" t="s">
        <v>34</v>
      </c>
      <c r="AC45" s="131" t="n">
        <f aca="false" ca="false" dt2D="false" dtr="false" t="normal">SUM(AC43:AC44)</f>
        <v>0</v>
      </c>
      <c r="AD45" s="131" t="n">
        <f aca="false" ca="false" dt2D="false" dtr="false" t="normal">SUM(AD43:AD44)</f>
        <v>0</v>
      </c>
    </row>
    <row customFormat="true" customHeight="true" ht="15.75" outlineLevel="0" r="46" s="49">
      <c r="A46" s="133" t="s">
        <v>209</v>
      </c>
      <c r="B46" s="133" t="n"/>
      <c r="C46" s="107" t="n"/>
      <c r="D46" s="107" t="n"/>
      <c r="E46" s="138" t="n"/>
      <c r="F46" s="107" t="n"/>
      <c r="G46" s="153" t="n"/>
      <c r="H46" s="107" t="n"/>
      <c r="I46" s="107" t="n"/>
      <c r="J46" s="131" t="n"/>
      <c r="K46" s="131" t="n"/>
      <c r="L46" s="107" t="n"/>
      <c r="M46" s="107" t="n"/>
      <c r="N46" s="107" t="n"/>
      <c r="O46" s="107" t="n"/>
      <c r="P46" s="134" t="n"/>
      <c r="Q46" s="134" t="n"/>
      <c r="R46" s="107" t="n"/>
      <c r="S46" s="107" t="n"/>
      <c r="T46" s="153" t="n"/>
      <c r="U46" s="107" t="n"/>
      <c r="V46" s="153" t="n"/>
      <c r="W46" s="107" t="n"/>
      <c r="X46" s="144" t="n"/>
      <c r="Y46" s="131" t="n"/>
      <c r="Z46" s="107" t="n"/>
      <c r="AA46" s="134" t="n"/>
      <c r="AB46" s="134" t="n"/>
      <c r="AC46" s="107" t="n"/>
      <c r="AD46" s="107" t="n"/>
    </row>
    <row customFormat="true" customHeight="true" ht="15.75" outlineLevel="0" r="47" s="158">
      <c r="A47" s="137" t="s">
        <v>105</v>
      </c>
      <c r="B47" s="138" t="n">
        <v>60.66</v>
      </c>
      <c r="C47" s="107" t="n">
        <v>120</v>
      </c>
      <c r="D47" s="107" t="n">
        <v>120</v>
      </c>
      <c r="E47" s="138" t="n">
        <f aca="false" ca="false" dt2D="false" dtr="false" t="normal">D47/B47</f>
        <v>1.9782393669634026</v>
      </c>
      <c r="F47" s="107" t="n">
        <v>6</v>
      </c>
      <c r="G47" s="153" t="n">
        <f aca="false" ca="false" dt2D="false" dtr="false" t="normal">F47/C47*100</f>
        <v>5</v>
      </c>
      <c r="H47" s="134" t="s">
        <v>34</v>
      </c>
      <c r="I47" s="131" t="n">
        <f aca="false" ca="false" dt2D="false" dtr="false" t="normal">I45</f>
        <v>0</v>
      </c>
      <c r="J47" s="134" t="s">
        <v>34</v>
      </c>
      <c r="K47" s="134" t="s">
        <v>34</v>
      </c>
      <c r="L47" s="107" t="n">
        <v>3</v>
      </c>
      <c r="M47" s="107" t="n">
        <v>3</v>
      </c>
      <c r="N47" s="107" t="n">
        <v>6</v>
      </c>
      <c r="O47" s="134" t="s">
        <v>34</v>
      </c>
      <c r="P47" s="134" t="s">
        <v>34</v>
      </c>
      <c r="Q47" s="134" t="s">
        <v>34</v>
      </c>
      <c r="R47" s="107" t="n">
        <v>3</v>
      </c>
      <c r="S47" s="107" t="n">
        <v>3</v>
      </c>
      <c r="T47" s="153" t="n">
        <v>100</v>
      </c>
      <c r="U47" s="107" t="n">
        <v>9</v>
      </c>
      <c r="V47" s="153" t="n">
        <v>8</v>
      </c>
      <c r="W47" s="107" t="n">
        <v>8</v>
      </c>
      <c r="X47" s="144" t="n">
        <v>6.7</v>
      </c>
      <c r="Y47" s="131" t="str">
        <f aca="false" ca="false" dt2D="false" dtr="false" t="normal">Y45</f>
        <v>-</v>
      </c>
      <c r="Z47" s="131" t="n">
        <v>1</v>
      </c>
      <c r="AA47" s="131" t="str">
        <f aca="false" ca="false" dt2D="false" dtr="false" t="normal">AA45</f>
        <v>-</v>
      </c>
      <c r="AB47" s="134" t="s">
        <v>34</v>
      </c>
      <c r="AC47" s="107" t="n">
        <v>3</v>
      </c>
      <c r="AD47" s="107" t="n">
        <v>4</v>
      </c>
    </row>
    <row customFormat="true" customHeight="true" ht="15.75" outlineLevel="0" r="48" s="54">
      <c r="A48" s="137" t="s">
        <v>106</v>
      </c>
      <c r="B48" s="138" t="n">
        <v>18.2</v>
      </c>
      <c r="C48" s="107" t="n">
        <v>28</v>
      </c>
      <c r="D48" s="107" t="n">
        <v>28</v>
      </c>
      <c r="E48" s="138" t="n">
        <f aca="false" ca="false" dt2D="false" dtr="false" t="normal">D48/B48</f>
        <v>1.5384615384615385</v>
      </c>
      <c r="F48" s="107" t="n">
        <v>2</v>
      </c>
      <c r="G48" s="153" t="n">
        <v>7.2</v>
      </c>
      <c r="H48" s="134" t="s">
        <v>34</v>
      </c>
      <c r="I48" s="131" t="s">
        <v>34</v>
      </c>
      <c r="J48" s="134" t="s">
        <v>34</v>
      </c>
      <c r="K48" s="134" t="s">
        <v>34</v>
      </c>
      <c r="L48" s="107" t="n">
        <v>1</v>
      </c>
      <c r="M48" s="107" t="n">
        <v>1</v>
      </c>
      <c r="N48" s="107" t="n">
        <v>2</v>
      </c>
      <c r="O48" s="134" t="s">
        <v>34</v>
      </c>
      <c r="P48" s="134" t="s">
        <v>34</v>
      </c>
      <c r="Q48" s="134" t="s">
        <v>34</v>
      </c>
      <c r="R48" s="107" t="n">
        <v>1</v>
      </c>
      <c r="S48" s="107" t="n">
        <v>1</v>
      </c>
      <c r="T48" s="153" t="n">
        <v>100</v>
      </c>
      <c r="U48" s="107" t="n">
        <v>2</v>
      </c>
      <c r="V48" s="153" t="n">
        <v>8</v>
      </c>
      <c r="W48" s="107" t="n">
        <v>2</v>
      </c>
      <c r="X48" s="144" t="n">
        <v>7.2</v>
      </c>
      <c r="Y48" s="131" t="s">
        <v>34</v>
      </c>
      <c r="Z48" s="131" t="s">
        <v>34</v>
      </c>
      <c r="AA48" s="131" t="s">
        <v>34</v>
      </c>
      <c r="AB48" s="134" t="s">
        <v>34</v>
      </c>
      <c r="AC48" s="107" t="n">
        <v>1</v>
      </c>
      <c r="AD48" s="107" t="n">
        <v>1</v>
      </c>
    </row>
    <row customFormat="true" customHeight="true" ht="15.75" outlineLevel="0" r="49" s="49">
      <c r="A49" s="149" t="s">
        <v>37</v>
      </c>
      <c r="B49" s="150" t="n">
        <f aca="false" ca="false" dt2D="false" dtr="false" t="normal">SUM(B47:B48)</f>
        <v>78.86</v>
      </c>
      <c r="C49" s="131" t="n">
        <f aca="false" ca="false" dt2D="false" dtr="false" t="normal">SUM(C47:C48)</f>
        <v>148</v>
      </c>
      <c r="D49" s="131" t="n">
        <f aca="false" ca="false" dt2D="false" dtr="false" t="normal">SUM(D47:D48)</f>
        <v>148</v>
      </c>
      <c r="E49" s="150" t="n">
        <f aca="false" ca="false" dt2D="false" dtr="false" t="normal">D49/B49</f>
        <v>1.8767435962465129</v>
      </c>
      <c r="F49" s="131" t="n">
        <f aca="false" ca="false" dt2D="false" dtr="false" t="normal">SUM(F47:F48)</f>
        <v>8</v>
      </c>
      <c r="G49" s="151" t="s">
        <v>34</v>
      </c>
      <c r="H49" s="134" t="s">
        <v>34</v>
      </c>
      <c r="I49" s="131" t="n">
        <f aca="false" ca="false" dt2D="false" dtr="false" t="normal">SUM(I47:I48)</f>
        <v>0</v>
      </c>
      <c r="J49" s="134" t="s">
        <v>34</v>
      </c>
      <c r="K49" s="134" t="s">
        <v>34</v>
      </c>
      <c r="L49" s="131" t="n">
        <f aca="false" ca="false" dt2D="false" dtr="false" t="normal">SUM(L47:L48)</f>
        <v>4</v>
      </c>
      <c r="M49" s="131" t="n">
        <f aca="false" ca="false" dt2D="false" dtr="false" t="normal">SUM(M47:M48)</f>
        <v>4</v>
      </c>
      <c r="N49" s="131" t="n">
        <f aca="false" ca="false" dt2D="false" dtr="false" t="normal">SUM(N47:N48)</f>
        <v>8</v>
      </c>
      <c r="O49" s="131" t="n">
        <f aca="false" ca="false" dt2D="false" dtr="false" t="normal">SUM(O47:O48)</f>
        <v>0</v>
      </c>
      <c r="P49" s="134" t="s">
        <v>34</v>
      </c>
      <c r="Q49" s="134" t="s">
        <v>34</v>
      </c>
      <c r="R49" s="131" t="n">
        <f aca="false" ca="false" dt2D="false" dtr="false" t="normal">SUM(R47:R48)</f>
        <v>4</v>
      </c>
      <c r="S49" s="131" t="n">
        <f aca="false" ca="false" dt2D="false" dtr="false" t="normal">SUM(S47:S48)</f>
        <v>4</v>
      </c>
      <c r="T49" s="151" t="s">
        <v>34</v>
      </c>
      <c r="U49" s="131" t="n">
        <f aca="false" ca="false" dt2D="false" dtr="false" t="normal">SUM(U47:U48)</f>
        <v>11</v>
      </c>
      <c r="V49" s="151" t="s">
        <v>34</v>
      </c>
      <c r="W49" s="131" t="n">
        <f aca="false" ca="false" dt2D="false" dtr="false" t="normal">SUM(W47:W48)</f>
        <v>10</v>
      </c>
      <c r="X49" s="152" t="s">
        <v>34</v>
      </c>
      <c r="Y49" s="131" t="str">
        <f aca="false" ca="false" dt2D="false" dtr="false" t="normal">Y47</f>
        <v>-</v>
      </c>
      <c r="Z49" s="131" t="n">
        <f aca="false" ca="false" dt2D="false" dtr="false" t="normal">SUM(Z47:Z48)</f>
        <v>1</v>
      </c>
      <c r="AA49" s="134" t="s">
        <v>34</v>
      </c>
      <c r="AB49" s="134" t="s">
        <v>34</v>
      </c>
      <c r="AC49" s="131" t="n">
        <f aca="false" ca="false" dt2D="false" dtr="false" t="normal">SUM(AC47:AC48)</f>
        <v>4</v>
      </c>
      <c r="AD49" s="131" t="n">
        <f aca="false" ca="false" dt2D="false" dtr="false" t="normal">SUM(AD47:AD48)</f>
        <v>5</v>
      </c>
    </row>
    <row customFormat="true" customHeight="true" ht="15.75" outlineLevel="0" r="50" s="49">
      <c r="A50" s="133" t="s">
        <v>210</v>
      </c>
      <c r="B50" s="133" t="n"/>
      <c r="C50" s="134" t="n"/>
      <c r="D50" s="134" t="n"/>
      <c r="E50" s="138" t="n"/>
      <c r="F50" s="134" t="n"/>
      <c r="G50" s="151" t="n"/>
      <c r="H50" s="134" t="n"/>
      <c r="I50" s="134" t="n"/>
      <c r="J50" s="134" t="n"/>
      <c r="K50" s="134" t="n"/>
      <c r="L50" s="134" t="n"/>
      <c r="M50" s="134" t="n"/>
      <c r="N50" s="134" t="n"/>
      <c r="O50" s="134" t="n"/>
      <c r="P50" s="134" t="n"/>
      <c r="Q50" s="134" t="n"/>
      <c r="R50" s="134" t="n"/>
      <c r="S50" s="134" t="n"/>
      <c r="T50" s="151" t="n"/>
      <c r="U50" s="134" t="n"/>
      <c r="V50" s="151" t="n"/>
      <c r="W50" s="134" t="n"/>
      <c r="X50" s="134" t="n"/>
      <c r="Y50" s="131" t="n"/>
      <c r="Z50" s="134" t="n"/>
      <c r="AA50" s="134" t="n"/>
      <c r="AB50" s="134" t="n"/>
      <c r="AC50" s="134" t="n"/>
      <c r="AD50" s="134" t="n"/>
    </row>
    <row customFormat="true" customHeight="true" ht="15.75" outlineLevel="0" r="51" s="54">
      <c r="A51" s="137" t="s">
        <v>125</v>
      </c>
      <c r="B51" s="138" t="n">
        <v>40.79</v>
      </c>
      <c r="C51" s="107" t="n">
        <v>79</v>
      </c>
      <c r="D51" s="107" t="n">
        <v>79</v>
      </c>
      <c r="E51" s="138" t="n">
        <f aca="false" ca="false" dt2D="false" dtr="false" t="normal">D51/B51</f>
        <v>1.9367492032360873</v>
      </c>
      <c r="F51" s="107" t="n">
        <v>6</v>
      </c>
      <c r="G51" s="153" t="n">
        <f aca="false" ca="false" dt2D="false" dtr="false" t="normal">F51/C51*100</f>
        <v>7.59493670886076</v>
      </c>
      <c r="H51" s="134" t="s">
        <v>34</v>
      </c>
      <c r="I51" s="107" t="s">
        <v>34</v>
      </c>
      <c r="J51" s="134" t="s">
        <v>34</v>
      </c>
      <c r="K51" s="134" t="s">
        <v>34</v>
      </c>
      <c r="L51" s="107" t="n">
        <v>4</v>
      </c>
      <c r="M51" s="107" t="n">
        <v>2</v>
      </c>
      <c r="N51" s="107" t="n">
        <v>6</v>
      </c>
      <c r="O51" s="134" t="s">
        <v>34</v>
      </c>
      <c r="P51" s="134" t="s">
        <v>34</v>
      </c>
      <c r="Q51" s="134" t="s">
        <v>34</v>
      </c>
      <c r="R51" s="107" t="n">
        <v>3</v>
      </c>
      <c r="S51" s="107" t="n">
        <v>3</v>
      </c>
      <c r="T51" s="153" t="n">
        <f aca="false" ca="false" dt2D="false" dtr="false" t="normal">N51*100/F51</f>
        <v>100</v>
      </c>
      <c r="U51" s="107" t="n">
        <v>6</v>
      </c>
      <c r="V51" s="153" t="n">
        <v>8</v>
      </c>
      <c r="W51" s="107" t="n">
        <v>6</v>
      </c>
      <c r="X51" s="107" t="n">
        <v>7.6</v>
      </c>
      <c r="Y51" s="131" t="str">
        <f aca="false" ca="false" dt2D="false" dtr="false" t="normal">Y49</f>
        <v>-</v>
      </c>
      <c r="Z51" s="107" t="s">
        <v>34</v>
      </c>
      <c r="AA51" s="134" t="s">
        <v>34</v>
      </c>
      <c r="AB51" s="134" t="s">
        <v>34</v>
      </c>
      <c r="AC51" s="107" t="n">
        <v>4</v>
      </c>
      <c r="AD51" s="107" t="n">
        <v>2</v>
      </c>
    </row>
    <row customFormat="true" customHeight="true" ht="15.75" outlineLevel="0" r="52" s="54">
      <c r="A52" s="137" t="s">
        <v>47</v>
      </c>
      <c r="B52" s="138" t="n">
        <v>29.76</v>
      </c>
      <c r="C52" s="107" t="n">
        <v>20</v>
      </c>
      <c r="D52" s="107" t="n">
        <v>20</v>
      </c>
      <c r="E52" s="138" t="n">
        <f aca="false" ca="false" dt2D="false" dtr="false" t="normal">D52/B52</f>
        <v>0.6720430107526881</v>
      </c>
      <c r="F52" s="107" t="n">
        <v>1</v>
      </c>
      <c r="G52" s="140" t="n">
        <v>5</v>
      </c>
      <c r="H52" s="134" t="s">
        <v>34</v>
      </c>
      <c r="I52" s="107" t="s">
        <v>34</v>
      </c>
      <c r="J52" s="134" t="s">
        <v>34</v>
      </c>
      <c r="K52" s="134" t="s">
        <v>34</v>
      </c>
      <c r="L52" s="107" t="s">
        <v>34</v>
      </c>
      <c r="M52" s="107" t="n">
        <v>1</v>
      </c>
      <c r="N52" s="134" t="n">
        <v>1</v>
      </c>
      <c r="O52" s="134" t="s">
        <v>34</v>
      </c>
      <c r="P52" s="134" t="s">
        <v>34</v>
      </c>
      <c r="Q52" s="134" t="s">
        <v>34</v>
      </c>
      <c r="R52" s="134" t="s">
        <v>34</v>
      </c>
      <c r="S52" s="107" t="n">
        <v>1</v>
      </c>
      <c r="T52" s="140" t="n">
        <v>100</v>
      </c>
      <c r="U52" s="107" t="n">
        <v>1</v>
      </c>
      <c r="V52" s="153" t="n">
        <f aca="false" ca="false" dt2D="false" dtr="false" t="normal">U52*100/D52</f>
        <v>5</v>
      </c>
      <c r="W52" s="107" t="n">
        <v>1</v>
      </c>
      <c r="X52" s="140" t="n">
        <v>5</v>
      </c>
      <c r="Y52" s="131" t="s">
        <v>34</v>
      </c>
      <c r="Z52" s="107" t="s">
        <v>34</v>
      </c>
      <c r="AA52" s="134" t="s">
        <v>34</v>
      </c>
      <c r="AB52" s="134" t="s">
        <v>34</v>
      </c>
      <c r="AC52" s="107" t="s">
        <v>34</v>
      </c>
      <c r="AD52" s="107" t="n">
        <v>1</v>
      </c>
    </row>
    <row customFormat="true" customHeight="true" ht="15.75" outlineLevel="0" r="53" s="54">
      <c r="A53" s="137" t="s">
        <v>124</v>
      </c>
      <c r="B53" s="138" t="n">
        <v>39.43</v>
      </c>
      <c r="C53" s="107" t="n">
        <v>5</v>
      </c>
      <c r="D53" s="107" t="n">
        <v>11</v>
      </c>
      <c r="E53" s="138" t="n">
        <f aca="false" ca="false" dt2D="false" dtr="false" t="normal">D53/B53</f>
        <v>0.2789753994420492</v>
      </c>
      <c r="F53" s="134" t="s">
        <v>34</v>
      </c>
      <c r="G53" s="134" t="s">
        <v>34</v>
      </c>
      <c r="H53" s="134" t="s">
        <v>34</v>
      </c>
      <c r="I53" s="134" t="s">
        <v>34</v>
      </c>
      <c r="J53" s="134" t="s">
        <v>34</v>
      </c>
      <c r="K53" s="134" t="s">
        <v>34</v>
      </c>
      <c r="L53" s="134" t="s">
        <v>34</v>
      </c>
      <c r="M53" s="134" t="s">
        <v>34</v>
      </c>
      <c r="N53" s="134" t="s">
        <v>34</v>
      </c>
      <c r="O53" s="134" t="s">
        <v>34</v>
      </c>
      <c r="P53" s="134" t="s">
        <v>34</v>
      </c>
      <c r="Q53" s="134" t="s">
        <v>34</v>
      </c>
      <c r="R53" s="134" t="s">
        <v>34</v>
      </c>
      <c r="S53" s="134" t="s">
        <v>34</v>
      </c>
      <c r="T53" s="134" t="s">
        <v>34</v>
      </c>
      <c r="U53" s="134" t="s">
        <v>34</v>
      </c>
      <c r="V53" s="134" t="s">
        <v>34</v>
      </c>
      <c r="W53" s="134" t="s">
        <v>34</v>
      </c>
      <c r="X53" s="134" t="s">
        <v>34</v>
      </c>
      <c r="Y53" s="134" t="s">
        <v>34</v>
      </c>
      <c r="Z53" s="134" t="s">
        <v>34</v>
      </c>
      <c r="AA53" s="134" t="s">
        <v>34</v>
      </c>
      <c r="AB53" s="134" t="s">
        <v>34</v>
      </c>
      <c r="AC53" s="134" t="s">
        <v>34</v>
      </c>
      <c r="AD53" s="134" t="s">
        <v>34</v>
      </c>
    </row>
    <row customFormat="true" customHeight="true" ht="15.75" outlineLevel="0" r="54" s="49">
      <c r="A54" s="149" t="s">
        <v>37</v>
      </c>
      <c r="B54" s="150" t="n">
        <f aca="false" ca="false" dt2D="false" dtr="false" t="normal">SUM(B51:B53)</f>
        <v>109.97999999999999</v>
      </c>
      <c r="C54" s="134" t="n">
        <f aca="false" ca="false" dt2D="false" dtr="false" t="normal">SUM(C51:C53)</f>
        <v>104</v>
      </c>
      <c r="D54" s="134" t="n">
        <f aca="false" ca="false" dt2D="false" dtr="false" t="normal">SUM(D51:D53)</f>
        <v>110</v>
      </c>
      <c r="E54" s="150" t="n">
        <f aca="false" ca="false" dt2D="false" dtr="false" t="normal">D54/B54</f>
        <v>1.000181851245681</v>
      </c>
      <c r="F54" s="133" t="n">
        <f aca="false" ca="false" dt2D="false" dtr="false" t="normal">SUM(F51:F53)</f>
        <v>7</v>
      </c>
      <c r="G54" s="151" t="s">
        <v>34</v>
      </c>
      <c r="H54" s="134" t="s">
        <v>34</v>
      </c>
      <c r="I54" s="133" t="n">
        <f aca="false" ca="false" dt2D="false" dtr="false" t="normal">SUM(I51:I53)</f>
        <v>0</v>
      </c>
      <c r="J54" s="134" t="s">
        <v>34</v>
      </c>
      <c r="K54" s="134" t="s">
        <v>34</v>
      </c>
      <c r="L54" s="133" t="n">
        <f aca="false" ca="false" dt2D="false" dtr="false" t="normal">SUM(L51:L53)</f>
        <v>4</v>
      </c>
      <c r="M54" s="133" t="n">
        <f aca="false" ca="false" dt2D="false" dtr="false" t="normal">SUM(M51:M53)</f>
        <v>3</v>
      </c>
      <c r="N54" s="133" t="n">
        <f aca="false" ca="false" dt2D="false" dtr="false" t="normal">SUM(N50:N53)</f>
        <v>7</v>
      </c>
      <c r="O54" s="134" t="n">
        <v>0</v>
      </c>
      <c r="P54" s="134" t="s">
        <v>34</v>
      </c>
      <c r="Q54" s="134" t="s">
        <v>34</v>
      </c>
      <c r="R54" s="133" t="n">
        <f aca="false" ca="false" dt2D="false" dtr="false" t="normal">SUM(R51:R53)</f>
        <v>3</v>
      </c>
      <c r="S54" s="134" t="n">
        <f aca="false" ca="false" dt2D="false" dtr="false" t="normal">SUM(S50:S53)</f>
        <v>4</v>
      </c>
      <c r="T54" s="151" t="s">
        <v>34</v>
      </c>
      <c r="U54" s="133" t="n">
        <f aca="false" ca="false" dt2D="false" dtr="false" t="normal">SUM(U51:U53)</f>
        <v>7</v>
      </c>
      <c r="V54" s="151" t="s">
        <v>34</v>
      </c>
      <c r="W54" s="133" t="n">
        <f aca="false" ca="false" dt2D="false" dtr="false" t="normal">SUM(W51:W53)</f>
        <v>7</v>
      </c>
      <c r="X54" s="134" t="s">
        <v>34</v>
      </c>
      <c r="Y54" s="131" t="str">
        <f aca="false" ca="false" dt2D="false" dtr="false" t="normal">Y52</f>
        <v>-</v>
      </c>
      <c r="Z54" s="133" t="n">
        <f aca="false" ca="false" dt2D="false" dtr="false" t="normal">SUM(Z51:Z53)</f>
        <v>0</v>
      </c>
      <c r="AA54" s="134" t="s">
        <v>34</v>
      </c>
      <c r="AB54" s="134" t="s">
        <v>34</v>
      </c>
      <c r="AC54" s="133" t="n">
        <f aca="false" ca="false" dt2D="false" dtr="false" t="normal">SUM(AC51:AC53)</f>
        <v>4</v>
      </c>
      <c r="AD54" s="133" t="n">
        <f aca="false" ca="false" dt2D="false" dtr="false" t="normal">SUM(AD51:AD53)</f>
        <v>3</v>
      </c>
    </row>
    <row customFormat="true" customHeight="true" ht="15.75" outlineLevel="0" r="55" s="49">
      <c r="A55" s="133" t="s">
        <v>211</v>
      </c>
      <c r="B55" s="133" t="n"/>
      <c r="C55" s="134" t="n"/>
      <c r="D55" s="134" t="n"/>
      <c r="E55" s="138" t="n"/>
      <c r="F55" s="134" t="n"/>
      <c r="G55" s="151" t="n"/>
      <c r="H55" s="134" t="n"/>
      <c r="I55" s="134" t="n"/>
      <c r="J55" s="134" t="n"/>
      <c r="K55" s="134" t="n"/>
      <c r="L55" s="134" t="n"/>
      <c r="M55" s="134" t="n"/>
      <c r="N55" s="134" t="n"/>
      <c r="O55" s="134" t="n"/>
      <c r="P55" s="134" t="n"/>
      <c r="Q55" s="134" t="n"/>
      <c r="R55" s="134" t="n"/>
      <c r="S55" s="134" t="n"/>
      <c r="T55" s="151" t="n"/>
      <c r="U55" s="134" t="n"/>
      <c r="V55" s="151" t="n"/>
      <c r="W55" s="134" t="n"/>
      <c r="X55" s="134" t="n"/>
      <c r="Y55" s="131" t="n"/>
      <c r="Z55" s="134" t="n"/>
      <c r="AA55" s="134" t="n"/>
      <c r="AB55" s="134" t="n"/>
      <c r="AC55" s="134" t="n"/>
      <c r="AD55" s="134" t="n"/>
    </row>
    <row customFormat="true" customHeight="true" ht="15.75" outlineLevel="0" r="56" s="54">
      <c r="A56" s="137" t="s">
        <v>150</v>
      </c>
      <c r="B56" s="138" t="n">
        <v>21.47</v>
      </c>
      <c r="C56" s="107" t="n">
        <v>71</v>
      </c>
      <c r="D56" s="107" t="n">
        <v>81</v>
      </c>
      <c r="E56" s="138" t="n">
        <f aca="false" ca="false" dt2D="false" dtr="false" t="normal">D56/B56</f>
        <v>3.7727061015370285</v>
      </c>
      <c r="F56" s="107" t="n">
        <v>5</v>
      </c>
      <c r="G56" s="153" t="n">
        <v>7.1</v>
      </c>
      <c r="H56" s="134" t="s">
        <v>34</v>
      </c>
      <c r="I56" s="131" t="s">
        <v>34</v>
      </c>
      <c r="J56" s="134" t="s">
        <v>34</v>
      </c>
      <c r="K56" s="134" t="s">
        <v>34</v>
      </c>
      <c r="L56" s="107" t="n">
        <v>4</v>
      </c>
      <c r="M56" s="107" t="n">
        <v>1</v>
      </c>
      <c r="N56" s="107" t="n">
        <v>5</v>
      </c>
      <c r="O56" s="134" t="s">
        <v>34</v>
      </c>
      <c r="P56" s="134" t="s">
        <v>34</v>
      </c>
      <c r="Q56" s="134" t="s">
        <v>34</v>
      </c>
      <c r="R56" s="107" t="n">
        <v>4</v>
      </c>
      <c r="S56" s="107" t="n">
        <v>1</v>
      </c>
      <c r="T56" s="153" t="n">
        <v>100</v>
      </c>
      <c r="U56" s="107" t="n">
        <v>9</v>
      </c>
      <c r="V56" s="153" t="n">
        <v>12</v>
      </c>
      <c r="W56" s="107" t="n">
        <v>8</v>
      </c>
      <c r="X56" s="140" t="n">
        <v>10</v>
      </c>
      <c r="Y56" s="131" t="str">
        <f aca="false" ca="false" dt2D="false" dtr="false" t="normal">Y54</f>
        <v>-</v>
      </c>
      <c r="Z56" s="131" t="n">
        <v>1</v>
      </c>
      <c r="AA56" s="131" t="str">
        <f aca="false" ca="false" dt2D="false" dtr="false" t="normal">AA54</f>
        <v>-</v>
      </c>
      <c r="AB56" s="134" t="s">
        <v>34</v>
      </c>
      <c r="AC56" s="107" t="n">
        <v>5</v>
      </c>
      <c r="AD56" s="107" t="n">
        <v>2</v>
      </c>
    </row>
    <row customFormat="true" customHeight="true" ht="15.75" outlineLevel="0" r="57" s="49">
      <c r="A57" s="149" t="s">
        <v>37</v>
      </c>
      <c r="B57" s="150" t="n">
        <f aca="false" ca="false" dt2D="false" dtr="false" t="normal">SUM(B56)</f>
        <v>21.47</v>
      </c>
      <c r="C57" s="131" t="n">
        <f aca="false" ca="false" dt2D="false" dtr="false" t="normal">SUM(C56)</f>
        <v>71</v>
      </c>
      <c r="D57" s="131" t="n">
        <f aca="false" ca="false" dt2D="false" dtr="false" t="normal">SUM(D56)</f>
        <v>81</v>
      </c>
      <c r="E57" s="150" t="n">
        <f aca="false" ca="false" dt2D="false" dtr="false" t="normal">D57/B57</f>
        <v>3.7727061015370285</v>
      </c>
      <c r="F57" s="131" t="n">
        <f aca="false" ca="false" dt2D="false" dtr="false" t="normal">SUM(F56)</f>
        <v>5</v>
      </c>
      <c r="G57" s="151" t="s">
        <v>34</v>
      </c>
      <c r="H57" s="134" t="s">
        <v>34</v>
      </c>
      <c r="I57" s="131" t="n">
        <f aca="false" ca="false" dt2D="false" dtr="false" t="normal">SUM(I56)</f>
        <v>0</v>
      </c>
      <c r="J57" s="134" t="s">
        <v>34</v>
      </c>
      <c r="K57" s="134" t="s">
        <v>34</v>
      </c>
      <c r="L57" s="131" t="n">
        <f aca="false" ca="false" dt2D="false" dtr="false" t="normal">SUM(L56)</f>
        <v>4</v>
      </c>
      <c r="M57" s="131" t="n">
        <f aca="false" ca="false" dt2D="false" dtr="false" t="normal">SUM(M56)</f>
        <v>1</v>
      </c>
      <c r="N57" s="131" t="n">
        <f aca="false" ca="false" dt2D="false" dtr="false" t="normal">N56</f>
        <v>5</v>
      </c>
      <c r="O57" s="131" t="n">
        <f aca="false" ca="false" dt2D="false" dtr="false" t="normal">SUM(O56)</f>
        <v>0</v>
      </c>
      <c r="P57" s="134" t="s">
        <v>34</v>
      </c>
      <c r="Q57" s="134" t="s">
        <v>34</v>
      </c>
      <c r="R57" s="131" t="n">
        <f aca="false" ca="false" dt2D="false" dtr="false" t="normal">R56</f>
        <v>4</v>
      </c>
      <c r="S57" s="131" t="n">
        <f aca="false" ca="false" dt2D="false" dtr="false" t="normal">S56</f>
        <v>1</v>
      </c>
      <c r="T57" s="151" t="s">
        <v>34</v>
      </c>
      <c r="U57" s="131" t="n">
        <f aca="false" ca="false" dt2D="false" dtr="false" t="normal">SUM(U56)</f>
        <v>9</v>
      </c>
      <c r="V57" s="151" t="s">
        <v>34</v>
      </c>
      <c r="W57" s="131" t="n">
        <f aca="false" ca="false" dt2D="false" dtr="false" t="normal">SUM(W56)</f>
        <v>8</v>
      </c>
      <c r="X57" s="151" t="s">
        <v>34</v>
      </c>
      <c r="Y57" s="131" t="s">
        <v>34</v>
      </c>
      <c r="Z57" s="131" t="n">
        <f aca="false" ca="false" dt2D="false" dtr="false" t="normal">SUM(Z56)</f>
        <v>1</v>
      </c>
      <c r="AA57" s="134" t="s">
        <v>34</v>
      </c>
      <c r="AB57" s="134" t="s">
        <v>34</v>
      </c>
      <c r="AC57" s="131" t="n">
        <f aca="false" ca="false" dt2D="false" dtr="false" t="normal">SUM(AC56)</f>
        <v>5</v>
      </c>
      <c r="AD57" s="131" t="n">
        <f aca="false" ca="false" dt2D="false" dtr="false" t="normal">SUM(AD56)</f>
        <v>2</v>
      </c>
    </row>
    <row customFormat="true" customHeight="true" ht="15.75" outlineLevel="0" r="58" s="49">
      <c r="A58" s="133" t="s">
        <v>212</v>
      </c>
      <c r="B58" s="133" t="n"/>
      <c r="C58" s="134" t="n"/>
      <c r="D58" s="134" t="n"/>
      <c r="E58" s="138" t="n"/>
      <c r="F58" s="134" t="n"/>
      <c r="G58" s="151" t="n"/>
      <c r="H58" s="134" t="n"/>
      <c r="I58" s="134" t="n"/>
      <c r="J58" s="134" t="n"/>
      <c r="K58" s="134" t="n"/>
      <c r="L58" s="134" t="n"/>
      <c r="M58" s="134" t="n"/>
      <c r="N58" s="134" t="n"/>
      <c r="O58" s="134" t="n"/>
      <c r="P58" s="134" t="n"/>
      <c r="Q58" s="134" t="n"/>
      <c r="R58" s="134" t="n"/>
      <c r="S58" s="134" t="n"/>
      <c r="T58" s="151" t="n"/>
      <c r="U58" s="134" t="n"/>
      <c r="V58" s="151" t="n"/>
      <c r="W58" s="134" t="n"/>
      <c r="X58" s="134" t="n"/>
      <c r="Y58" s="131" t="n"/>
      <c r="Z58" s="134" t="n"/>
      <c r="AA58" s="134" t="n"/>
      <c r="AB58" s="134" t="n"/>
      <c r="AC58" s="134" t="n"/>
      <c r="AD58" s="134" t="n"/>
    </row>
    <row customFormat="true" customHeight="true" ht="15.75" outlineLevel="0" r="59" s="158">
      <c r="A59" s="137" t="s">
        <v>157</v>
      </c>
      <c r="B59" s="138" t="n">
        <v>14.93</v>
      </c>
      <c r="C59" s="107" t="n">
        <v>160</v>
      </c>
      <c r="D59" s="107" t="n">
        <v>160</v>
      </c>
      <c r="E59" s="138" t="n">
        <f aca="false" ca="false" dt2D="false" dtr="false" t="normal">D59/B59</f>
        <v>10.71667782987274</v>
      </c>
      <c r="F59" s="107" t="n">
        <v>5</v>
      </c>
      <c r="G59" s="153" t="n">
        <f aca="false" ca="false" dt2D="false" dtr="false" t="normal">F59/C59*100</f>
        <v>3.125</v>
      </c>
      <c r="H59" s="134" t="s">
        <v>34</v>
      </c>
      <c r="I59" s="134" t="s">
        <v>34</v>
      </c>
      <c r="J59" s="134" t="s">
        <v>34</v>
      </c>
      <c r="K59" s="134" t="s">
        <v>34</v>
      </c>
      <c r="L59" s="107" t="n">
        <v>3</v>
      </c>
      <c r="M59" s="107" t="n">
        <v>2</v>
      </c>
      <c r="N59" s="107" t="n">
        <v>5</v>
      </c>
      <c r="O59" s="134" t="s">
        <v>34</v>
      </c>
      <c r="P59" s="134" t="s">
        <v>34</v>
      </c>
      <c r="Q59" s="134" t="s">
        <v>34</v>
      </c>
      <c r="R59" s="107" t="n">
        <v>3</v>
      </c>
      <c r="S59" s="107" t="n">
        <v>2</v>
      </c>
      <c r="T59" s="153" t="n">
        <f aca="false" ca="false" dt2D="false" dtr="false" t="normal">N59*100/F59</f>
        <v>100</v>
      </c>
      <c r="U59" s="107" t="n">
        <v>28</v>
      </c>
      <c r="V59" s="153" t="n">
        <v>18</v>
      </c>
      <c r="W59" s="107" t="n">
        <v>8</v>
      </c>
      <c r="X59" s="140" t="n">
        <v>5</v>
      </c>
      <c r="Y59" s="134" t="s">
        <v>34</v>
      </c>
      <c r="Z59" s="134" t="n">
        <v>1</v>
      </c>
      <c r="AA59" s="134" t="s">
        <v>34</v>
      </c>
      <c r="AB59" s="134" t="s">
        <v>34</v>
      </c>
      <c r="AC59" s="107" t="n">
        <v>4</v>
      </c>
      <c r="AD59" s="107" t="n">
        <v>3</v>
      </c>
    </row>
    <row customFormat="true" customHeight="true" ht="15.75" outlineLevel="0" r="60" s="49">
      <c r="A60" s="149" t="s">
        <v>37</v>
      </c>
      <c r="B60" s="150" t="n">
        <f aca="false" ca="false" dt2D="false" dtr="false" t="normal">SUM(B59)</f>
        <v>14.93</v>
      </c>
      <c r="C60" s="131" t="n">
        <f aca="false" ca="false" dt2D="false" dtr="false" t="normal">SUM(C59)</f>
        <v>160</v>
      </c>
      <c r="D60" s="131" t="n">
        <f aca="false" ca="false" dt2D="false" dtr="false" t="normal">SUM(D59)</f>
        <v>160</v>
      </c>
      <c r="E60" s="150" t="n">
        <f aca="false" ca="false" dt2D="false" dtr="false" t="normal">D60/B60</f>
        <v>10.71667782987274</v>
      </c>
      <c r="F60" s="131" t="n">
        <f aca="false" ca="false" dt2D="false" dtr="false" t="normal">SUM(F59)</f>
        <v>5</v>
      </c>
      <c r="G60" s="151" t="s">
        <v>34</v>
      </c>
      <c r="H60" s="134" t="s">
        <v>34</v>
      </c>
      <c r="I60" s="131" t="n">
        <f aca="false" ca="false" dt2D="false" dtr="false" t="normal">SUM(I59)</f>
        <v>0</v>
      </c>
      <c r="J60" s="134" t="s">
        <v>34</v>
      </c>
      <c r="K60" s="134" t="s">
        <v>34</v>
      </c>
      <c r="L60" s="131" t="n">
        <f aca="false" ca="false" dt2D="false" dtr="false" t="normal">SUM(L59)</f>
        <v>3</v>
      </c>
      <c r="M60" s="131" t="n">
        <f aca="false" ca="false" dt2D="false" dtr="false" t="normal">SUM(M59)</f>
        <v>2</v>
      </c>
      <c r="N60" s="131" t="n">
        <f aca="false" ca="false" dt2D="false" dtr="false" t="normal">SUM(N59)</f>
        <v>5</v>
      </c>
      <c r="O60" s="131" t="n">
        <f aca="false" ca="false" dt2D="false" dtr="false" t="normal">SUM(O59)</f>
        <v>0</v>
      </c>
      <c r="P60" s="134" t="s">
        <v>34</v>
      </c>
      <c r="Q60" s="134" t="s">
        <v>34</v>
      </c>
      <c r="R60" s="131" t="n">
        <f aca="false" ca="false" dt2D="false" dtr="false" t="normal">SUM(R59)</f>
        <v>3</v>
      </c>
      <c r="S60" s="131" t="n">
        <f aca="false" ca="false" dt2D="false" dtr="false" t="normal">SUM(S59)</f>
        <v>2</v>
      </c>
      <c r="T60" s="151" t="s">
        <v>34</v>
      </c>
      <c r="U60" s="131" t="n">
        <f aca="false" ca="false" dt2D="false" dtr="false" t="normal">SUM(U59)</f>
        <v>28</v>
      </c>
      <c r="V60" s="151" t="s">
        <v>34</v>
      </c>
      <c r="W60" s="131" t="n">
        <f aca="false" ca="false" dt2D="false" dtr="false" t="normal">SUM(W59)</f>
        <v>8</v>
      </c>
      <c r="X60" s="151" t="s">
        <v>34</v>
      </c>
      <c r="Y60" s="131" t="s">
        <v>34</v>
      </c>
      <c r="Z60" s="131" t="n">
        <f aca="false" ca="false" dt2D="false" dtr="false" t="normal">SUM(Z59)</f>
        <v>1</v>
      </c>
      <c r="AA60" s="134" t="s">
        <v>34</v>
      </c>
      <c r="AB60" s="134" t="s">
        <v>34</v>
      </c>
      <c r="AC60" s="131" t="n">
        <f aca="false" ca="false" dt2D="false" dtr="false" t="normal">SUM(AC59)</f>
        <v>4</v>
      </c>
      <c r="AD60" s="131" t="n">
        <f aca="false" ca="false" dt2D="false" dtr="false" t="normal">SUM(AD59)</f>
        <v>3</v>
      </c>
    </row>
    <row customFormat="true" customHeight="true" ht="15.75" outlineLevel="0" r="61" s="49">
      <c r="A61" s="133" t="s">
        <v>213</v>
      </c>
      <c r="B61" s="133" t="n"/>
      <c r="C61" s="134" t="n"/>
      <c r="D61" s="134" t="n"/>
      <c r="E61" s="138" t="n"/>
      <c r="F61" s="134" t="n"/>
      <c r="G61" s="151" t="n"/>
      <c r="H61" s="134" t="n"/>
      <c r="I61" s="134" t="n"/>
      <c r="J61" s="134" t="n"/>
      <c r="K61" s="134" t="n"/>
      <c r="L61" s="134" t="n"/>
      <c r="M61" s="134" t="n"/>
      <c r="N61" s="134" t="n"/>
      <c r="O61" s="134" t="n"/>
      <c r="P61" s="134" t="n"/>
      <c r="Q61" s="134" t="n"/>
      <c r="R61" s="134" t="n"/>
      <c r="S61" s="134" t="n"/>
      <c r="T61" s="151" t="n"/>
      <c r="U61" s="134" t="n"/>
      <c r="V61" s="151" t="n"/>
      <c r="W61" s="134" t="n"/>
      <c r="X61" s="134" t="n"/>
      <c r="Y61" s="131" t="n"/>
      <c r="Z61" s="134" t="n"/>
      <c r="AA61" s="134" t="n"/>
      <c r="AB61" s="134" t="n"/>
      <c r="AC61" s="134" t="n"/>
      <c r="AD61" s="134" t="n"/>
    </row>
    <row customFormat="true" customHeight="true" ht="15.75" outlineLevel="0" r="62" s="54">
      <c r="A62" s="137" t="s">
        <v>160</v>
      </c>
      <c r="B62" s="138" t="n">
        <v>73.59</v>
      </c>
      <c r="C62" s="107" t="n">
        <v>11</v>
      </c>
      <c r="D62" s="107" t="n">
        <v>16</v>
      </c>
      <c r="E62" s="138" t="n">
        <f aca="false" ca="false" dt2D="false" dtr="false" t="normal">D62/B62</f>
        <v>0.2174208452235358</v>
      </c>
      <c r="F62" s="134" t="s">
        <v>34</v>
      </c>
      <c r="G62" s="134" t="s">
        <v>34</v>
      </c>
      <c r="H62" s="134" t="s">
        <v>34</v>
      </c>
      <c r="I62" s="134" t="s">
        <v>34</v>
      </c>
      <c r="J62" s="134" t="s">
        <v>34</v>
      </c>
      <c r="K62" s="134" t="s">
        <v>34</v>
      </c>
      <c r="L62" s="134" t="s">
        <v>34</v>
      </c>
      <c r="M62" s="134" t="s">
        <v>34</v>
      </c>
      <c r="N62" s="134" t="s">
        <v>34</v>
      </c>
      <c r="O62" s="134" t="s">
        <v>34</v>
      </c>
      <c r="P62" s="134" t="s">
        <v>34</v>
      </c>
      <c r="Q62" s="134" t="s">
        <v>34</v>
      </c>
      <c r="R62" s="134" t="s">
        <v>34</v>
      </c>
      <c r="S62" s="134" t="s">
        <v>34</v>
      </c>
      <c r="T62" s="134" t="s">
        <v>34</v>
      </c>
      <c r="U62" s="134" t="s">
        <v>34</v>
      </c>
      <c r="V62" s="134" t="s">
        <v>34</v>
      </c>
      <c r="W62" s="134" t="s">
        <v>34</v>
      </c>
      <c r="X62" s="134" t="s">
        <v>34</v>
      </c>
      <c r="Y62" s="134" t="s">
        <v>34</v>
      </c>
      <c r="Z62" s="134" t="s">
        <v>34</v>
      </c>
      <c r="AA62" s="134" t="s">
        <v>34</v>
      </c>
      <c r="AB62" s="134" t="s">
        <v>34</v>
      </c>
      <c r="AC62" s="134" t="s">
        <v>34</v>
      </c>
      <c r="AD62" s="134" t="s">
        <v>34</v>
      </c>
    </row>
    <row customFormat="true" customHeight="true" ht="15.75" outlineLevel="0" r="63" s="49">
      <c r="A63" s="149" t="s">
        <v>37</v>
      </c>
      <c r="B63" s="150" t="n">
        <f aca="false" ca="false" dt2D="false" dtr="false" t="normal">SUM(B62)</f>
        <v>73.59</v>
      </c>
      <c r="C63" s="133" t="n">
        <f aca="false" ca="false" dt2D="false" dtr="false" t="normal">SUM(C62)</f>
        <v>11</v>
      </c>
      <c r="D63" s="133" t="n">
        <f aca="false" ca="false" dt2D="false" dtr="false" t="normal">SUM(D62)</f>
        <v>16</v>
      </c>
      <c r="E63" s="150" t="n">
        <f aca="false" ca="false" dt2D="false" dtr="false" t="normal">D63/B63</f>
        <v>0.2174208452235358</v>
      </c>
      <c r="F63" s="133" t="n">
        <f aca="false" ca="false" dt2D="false" dtr="false" t="normal">SUM(F62)</f>
        <v>0</v>
      </c>
      <c r="G63" s="131" t="n">
        <f aca="false" ca="false" dt2D="false" dtr="false" t="normal">F63*100/C63</f>
        <v>0</v>
      </c>
      <c r="H63" s="134" t="s">
        <v>34</v>
      </c>
      <c r="I63" s="133" t="n">
        <f aca="false" ca="false" dt2D="false" dtr="false" t="normal">SUM(I62)</f>
        <v>0</v>
      </c>
      <c r="J63" s="134" t="s">
        <v>34</v>
      </c>
      <c r="K63" s="134" t="s">
        <v>34</v>
      </c>
      <c r="L63" s="133" t="n">
        <f aca="false" ca="false" dt2D="false" dtr="false" t="normal">SUM(L62)</f>
        <v>0</v>
      </c>
      <c r="M63" s="133" t="n">
        <f aca="false" ca="false" dt2D="false" dtr="false" t="normal">SUM(M62)</f>
        <v>0</v>
      </c>
      <c r="N63" s="133" t="n">
        <f aca="false" ca="false" dt2D="false" dtr="false" t="normal">SUM(N62)</f>
        <v>0</v>
      </c>
      <c r="O63" s="133" t="n">
        <f aca="false" ca="false" dt2D="false" dtr="false" t="normal">SUM(O62)</f>
        <v>0</v>
      </c>
      <c r="P63" s="134" t="s">
        <v>34</v>
      </c>
      <c r="Q63" s="134" t="s">
        <v>34</v>
      </c>
      <c r="R63" s="133" t="n">
        <f aca="false" ca="false" dt2D="false" dtr="false" t="normal">SUM(R62)</f>
        <v>0</v>
      </c>
      <c r="S63" s="133" t="n">
        <f aca="false" ca="false" dt2D="false" dtr="false" t="normal">SUM(S62)</f>
        <v>0</v>
      </c>
      <c r="T63" s="151" t="n">
        <v>0</v>
      </c>
      <c r="U63" s="133" t="n">
        <f aca="false" ca="false" dt2D="false" dtr="false" t="normal">SUM(U62)</f>
        <v>0</v>
      </c>
      <c r="V63" s="151" t="n">
        <f aca="false" ca="false" dt2D="false" dtr="false" t="normal">U63*100/D63</f>
        <v>0</v>
      </c>
      <c r="W63" s="133" t="n">
        <f aca="false" ca="false" dt2D="false" dtr="false" t="normal">SUM(W62)</f>
        <v>0</v>
      </c>
      <c r="X63" s="133" t="n">
        <f aca="false" ca="false" dt2D="false" dtr="false" t="normal">SUM(X62)</f>
        <v>0</v>
      </c>
      <c r="Y63" s="131" t="s">
        <v>34</v>
      </c>
      <c r="Z63" s="133" t="n">
        <f aca="false" ca="false" dt2D="false" dtr="false" t="normal">SUM(Z62)</f>
        <v>0</v>
      </c>
      <c r="AA63" s="134" t="s">
        <v>34</v>
      </c>
      <c r="AB63" s="134" t="s">
        <v>34</v>
      </c>
      <c r="AC63" s="133" t="n">
        <f aca="false" ca="false" dt2D="false" dtr="false" t="normal">SUM(AC62)</f>
        <v>0</v>
      </c>
      <c r="AD63" s="133" t="n">
        <f aca="false" ca="false" dt2D="false" dtr="false" t="normal">SUM(AD62)</f>
        <v>0</v>
      </c>
    </row>
    <row customFormat="true" customHeight="true" ht="15.75" outlineLevel="0" r="64" s="49">
      <c r="A64" s="133" t="s">
        <v>163</v>
      </c>
      <c r="B64" s="133" t="n"/>
      <c r="C64" s="134" t="n"/>
      <c r="D64" s="134" t="n"/>
      <c r="E64" s="138" t="n"/>
      <c r="F64" s="134" t="n"/>
      <c r="G64" s="151" t="n"/>
      <c r="H64" s="134" t="n"/>
      <c r="I64" s="134" t="n"/>
      <c r="J64" s="134" t="n"/>
      <c r="K64" s="134" t="n"/>
      <c r="L64" s="134" t="n"/>
      <c r="M64" s="134" t="n"/>
      <c r="N64" s="134" t="n"/>
      <c r="O64" s="134" t="n"/>
      <c r="P64" s="134" t="n"/>
      <c r="Q64" s="134" t="n"/>
      <c r="R64" s="134" t="n"/>
      <c r="S64" s="134" t="n"/>
      <c r="T64" s="151" t="n"/>
      <c r="U64" s="134" t="n"/>
      <c r="V64" s="151" t="n"/>
      <c r="W64" s="134" t="n"/>
      <c r="X64" s="134" t="n"/>
      <c r="Y64" s="131" t="n"/>
      <c r="Z64" s="134" t="n"/>
      <c r="AA64" s="134" t="n"/>
      <c r="AB64" s="134" t="n"/>
      <c r="AC64" s="134" t="n"/>
      <c r="AD64" s="134" t="n"/>
    </row>
    <row customFormat="true" customHeight="true" ht="26.25" outlineLevel="0" r="65" s="54">
      <c r="A65" s="137" t="s">
        <v>214</v>
      </c>
      <c r="B65" s="138" t="n">
        <v>13.91</v>
      </c>
      <c r="C65" s="107" t="n">
        <v>5</v>
      </c>
      <c r="D65" s="107" t="n">
        <v>29</v>
      </c>
      <c r="E65" s="138" t="n">
        <f aca="false" ca="false" dt2D="false" dtr="false" t="normal">D65/B65</f>
        <v>2.0848310567936736</v>
      </c>
      <c r="F65" s="134" t="s">
        <v>34</v>
      </c>
      <c r="G65" s="134" t="s">
        <v>34</v>
      </c>
      <c r="H65" s="134" t="s">
        <v>34</v>
      </c>
      <c r="I65" s="134" t="s">
        <v>34</v>
      </c>
      <c r="J65" s="134" t="s">
        <v>34</v>
      </c>
      <c r="K65" s="134" t="s">
        <v>34</v>
      </c>
      <c r="L65" s="134" t="s">
        <v>34</v>
      </c>
      <c r="M65" s="156" t="s">
        <v>34</v>
      </c>
      <c r="N65" s="134" t="s">
        <v>34</v>
      </c>
      <c r="O65" s="134" t="s">
        <v>34</v>
      </c>
      <c r="P65" s="134" t="s">
        <v>34</v>
      </c>
      <c r="Q65" s="134" t="s">
        <v>34</v>
      </c>
      <c r="R65" s="134" t="s">
        <v>34</v>
      </c>
      <c r="S65" s="134" t="s">
        <v>34</v>
      </c>
      <c r="T65" s="134" t="s">
        <v>34</v>
      </c>
      <c r="U65" s="134" t="s">
        <v>34</v>
      </c>
      <c r="V65" s="134" t="s">
        <v>34</v>
      </c>
      <c r="W65" s="134" t="s">
        <v>34</v>
      </c>
      <c r="X65" s="134" t="s">
        <v>34</v>
      </c>
      <c r="Y65" s="134" t="s">
        <v>34</v>
      </c>
      <c r="Z65" s="134" t="s">
        <v>34</v>
      </c>
      <c r="AA65" s="134" t="s">
        <v>34</v>
      </c>
      <c r="AB65" s="134" t="s">
        <v>34</v>
      </c>
      <c r="AC65" s="134" t="s">
        <v>34</v>
      </c>
      <c r="AD65" s="156" t="s">
        <v>34</v>
      </c>
    </row>
    <row customFormat="true" customHeight="true" ht="15.75" outlineLevel="0" r="66" s="49">
      <c r="A66" s="149" t="s">
        <v>37</v>
      </c>
      <c r="B66" s="150" t="n">
        <v>14</v>
      </c>
      <c r="C66" s="133" t="n">
        <f aca="false" ca="false" dt2D="false" dtr="false" t="normal">SUM(C65)</f>
        <v>5</v>
      </c>
      <c r="D66" s="133" t="n">
        <f aca="false" ca="false" dt2D="false" dtr="false" t="normal">SUM(D65)</f>
        <v>29</v>
      </c>
      <c r="E66" s="150" t="n">
        <f aca="false" ca="false" dt2D="false" dtr="false" t="normal">D66/B66</f>
        <v>2.0714285714285716</v>
      </c>
      <c r="F66" s="134" t="n">
        <v>0</v>
      </c>
      <c r="G66" s="131" t="n">
        <f aca="false" ca="false" dt2D="false" dtr="false" t="normal">F66*100/C66</f>
        <v>0</v>
      </c>
      <c r="H66" s="134" t="s">
        <v>34</v>
      </c>
      <c r="I66" s="134" t="n">
        <v>0</v>
      </c>
      <c r="J66" s="134" t="s">
        <v>34</v>
      </c>
      <c r="K66" s="134" t="s">
        <v>34</v>
      </c>
      <c r="L66" s="134" t="n">
        <v>0</v>
      </c>
      <c r="M66" s="134" t="n">
        <v>0</v>
      </c>
      <c r="N66" s="134" t="n">
        <v>0</v>
      </c>
      <c r="O66" s="134" t="n">
        <v>0</v>
      </c>
      <c r="P66" s="134" t="s">
        <v>34</v>
      </c>
      <c r="Q66" s="134" t="s">
        <v>34</v>
      </c>
      <c r="R66" s="134" t="n">
        <v>0</v>
      </c>
      <c r="S66" s="134" t="n">
        <v>0</v>
      </c>
      <c r="T66" s="151" t="n">
        <v>0</v>
      </c>
      <c r="U66" s="134" t="n">
        <v>0</v>
      </c>
      <c r="V66" s="151" t="n">
        <f aca="false" ca="false" dt2D="false" dtr="false" t="normal">U66*100/D66</f>
        <v>0</v>
      </c>
      <c r="W66" s="134" t="n">
        <v>0</v>
      </c>
      <c r="X66" s="134" t="n">
        <v>0</v>
      </c>
      <c r="Y66" s="131" t="s">
        <v>34</v>
      </c>
      <c r="Z66" s="134" t="n">
        <v>0</v>
      </c>
      <c r="AA66" s="134" t="s">
        <v>34</v>
      </c>
      <c r="AB66" s="134" t="s">
        <v>34</v>
      </c>
      <c r="AC66" s="134" t="n">
        <v>0</v>
      </c>
      <c r="AD66" s="134" t="n">
        <v>0</v>
      </c>
    </row>
    <row customFormat="true" customHeight="true" ht="15.75" outlineLevel="0" r="67" s="49">
      <c r="A67" s="133" t="s">
        <v>215</v>
      </c>
      <c r="B67" s="133" t="n"/>
      <c r="C67" s="134" t="n"/>
      <c r="D67" s="134" t="n"/>
      <c r="E67" s="138" t="n"/>
      <c r="F67" s="134" t="n"/>
      <c r="G67" s="151" t="n"/>
      <c r="H67" s="134" t="n"/>
      <c r="I67" s="134" t="n"/>
      <c r="J67" s="134" t="n"/>
      <c r="K67" s="134" t="n"/>
      <c r="L67" s="134" t="n"/>
      <c r="M67" s="134" t="n"/>
      <c r="N67" s="134" t="n"/>
      <c r="O67" s="134" t="n"/>
      <c r="P67" s="134" t="n"/>
      <c r="Q67" s="134" t="n"/>
      <c r="R67" s="134" t="n"/>
      <c r="S67" s="134" t="n"/>
      <c r="T67" s="151" t="n"/>
      <c r="U67" s="134" t="n"/>
      <c r="V67" s="151" t="n"/>
      <c r="W67" s="134" t="n"/>
      <c r="X67" s="134" t="n"/>
      <c r="Y67" s="131" t="n"/>
      <c r="Z67" s="134" t="n"/>
      <c r="AA67" s="134" t="n"/>
      <c r="AB67" s="134" t="n"/>
      <c r="AC67" s="134" t="n"/>
      <c r="AD67" s="134" t="n"/>
    </row>
    <row customFormat="true" customHeight="true" ht="15.75" outlineLevel="0" r="68" s="159">
      <c r="A68" s="137" t="s">
        <v>176</v>
      </c>
      <c r="B68" s="138" t="n">
        <v>40.24</v>
      </c>
      <c r="C68" s="107" t="n">
        <v>14</v>
      </c>
      <c r="D68" s="107" t="n">
        <v>20</v>
      </c>
      <c r="E68" s="138" t="n">
        <f aca="false" ca="false" dt2D="false" dtr="false" t="normal">D68/B68</f>
        <v>0.49701789264413515</v>
      </c>
      <c r="F68" s="134" t="s">
        <v>34</v>
      </c>
      <c r="G68" s="134" t="s">
        <v>34</v>
      </c>
      <c r="H68" s="134" t="s">
        <v>34</v>
      </c>
      <c r="I68" s="134" t="s">
        <v>34</v>
      </c>
      <c r="J68" s="134" t="s">
        <v>34</v>
      </c>
      <c r="K68" s="134" t="s">
        <v>34</v>
      </c>
      <c r="L68" s="134" t="s">
        <v>34</v>
      </c>
      <c r="M68" s="134" t="s">
        <v>34</v>
      </c>
      <c r="N68" s="134" t="s">
        <v>34</v>
      </c>
      <c r="O68" s="134" t="s">
        <v>34</v>
      </c>
      <c r="P68" s="134" t="s">
        <v>34</v>
      </c>
      <c r="Q68" s="134" t="s">
        <v>34</v>
      </c>
      <c r="R68" s="134" t="s">
        <v>34</v>
      </c>
      <c r="S68" s="134" t="s">
        <v>34</v>
      </c>
      <c r="T68" s="134" t="s">
        <v>34</v>
      </c>
      <c r="U68" s="134" t="s">
        <v>34</v>
      </c>
      <c r="V68" s="134" t="s">
        <v>34</v>
      </c>
      <c r="W68" s="134" t="s">
        <v>34</v>
      </c>
      <c r="X68" s="134" t="s">
        <v>34</v>
      </c>
      <c r="Y68" s="134" t="s">
        <v>34</v>
      </c>
      <c r="Z68" s="134" t="s">
        <v>34</v>
      </c>
      <c r="AA68" s="134" t="s">
        <v>34</v>
      </c>
      <c r="AB68" s="134" t="s">
        <v>34</v>
      </c>
      <c r="AC68" s="134" t="s">
        <v>34</v>
      </c>
      <c r="AD68" s="134" t="s">
        <v>34</v>
      </c>
    </row>
    <row customFormat="true" customHeight="true" ht="15.75" outlineLevel="0" r="69" s="159">
      <c r="A69" s="137" t="s">
        <v>171</v>
      </c>
      <c r="B69" s="138" t="n">
        <v>16.12</v>
      </c>
      <c r="C69" s="107" t="n">
        <v>15</v>
      </c>
      <c r="D69" s="107" t="n">
        <v>21</v>
      </c>
      <c r="E69" s="138" t="n">
        <f aca="false" ca="false" dt2D="false" dtr="false" t="normal">D69/B69</f>
        <v>1.3027295285359801</v>
      </c>
      <c r="F69" s="134" t="s">
        <v>34</v>
      </c>
      <c r="G69" s="134" t="s">
        <v>34</v>
      </c>
      <c r="H69" s="134" t="s">
        <v>34</v>
      </c>
      <c r="I69" s="134" t="s">
        <v>34</v>
      </c>
      <c r="J69" s="134" t="s">
        <v>34</v>
      </c>
      <c r="K69" s="134" t="s">
        <v>34</v>
      </c>
      <c r="L69" s="134" t="s">
        <v>34</v>
      </c>
      <c r="M69" s="134" t="s">
        <v>34</v>
      </c>
      <c r="N69" s="134" t="s">
        <v>34</v>
      </c>
      <c r="O69" s="134" t="s">
        <v>34</v>
      </c>
      <c r="P69" s="134" t="s">
        <v>34</v>
      </c>
      <c r="Q69" s="134" t="s">
        <v>34</v>
      </c>
      <c r="R69" s="134" t="s">
        <v>34</v>
      </c>
      <c r="S69" s="134" t="s">
        <v>34</v>
      </c>
      <c r="T69" s="134" t="s">
        <v>34</v>
      </c>
      <c r="U69" s="134" t="s">
        <v>34</v>
      </c>
      <c r="V69" s="134" t="s">
        <v>34</v>
      </c>
      <c r="W69" s="134" t="s">
        <v>34</v>
      </c>
      <c r="X69" s="134" t="s">
        <v>34</v>
      </c>
      <c r="Y69" s="134" t="s">
        <v>34</v>
      </c>
      <c r="Z69" s="134" t="s">
        <v>34</v>
      </c>
      <c r="AA69" s="134" t="s">
        <v>34</v>
      </c>
      <c r="AB69" s="134" t="s">
        <v>34</v>
      </c>
      <c r="AC69" s="134" t="s">
        <v>34</v>
      </c>
      <c r="AD69" s="134" t="s">
        <v>34</v>
      </c>
    </row>
    <row customFormat="true" customHeight="true" ht="15.75" outlineLevel="0" r="70" s="54">
      <c r="A70" s="137" t="s">
        <v>216</v>
      </c>
      <c r="B70" s="138" t="n">
        <v>23.06</v>
      </c>
      <c r="C70" s="107" t="n">
        <v>10</v>
      </c>
      <c r="D70" s="107" t="n">
        <v>10</v>
      </c>
      <c r="E70" s="138" t="n">
        <f aca="false" ca="false" dt2D="false" dtr="false" t="normal">D70/B70</f>
        <v>0.4336513443191674</v>
      </c>
      <c r="F70" s="134" t="s">
        <v>34</v>
      </c>
      <c r="G70" s="134" t="s">
        <v>34</v>
      </c>
      <c r="H70" s="134" t="s">
        <v>34</v>
      </c>
      <c r="I70" s="134" t="s">
        <v>34</v>
      </c>
      <c r="J70" s="134" t="s">
        <v>34</v>
      </c>
      <c r="K70" s="134" t="s">
        <v>34</v>
      </c>
      <c r="L70" s="134" t="s">
        <v>34</v>
      </c>
      <c r="M70" s="134" t="s">
        <v>34</v>
      </c>
      <c r="N70" s="134" t="s">
        <v>34</v>
      </c>
      <c r="O70" s="134" t="s">
        <v>34</v>
      </c>
      <c r="P70" s="134" t="s">
        <v>34</v>
      </c>
      <c r="Q70" s="134" t="s">
        <v>34</v>
      </c>
      <c r="R70" s="134" t="s">
        <v>34</v>
      </c>
      <c r="S70" s="134" t="s">
        <v>34</v>
      </c>
      <c r="T70" s="134" t="s">
        <v>34</v>
      </c>
      <c r="U70" s="134" t="s">
        <v>34</v>
      </c>
      <c r="V70" s="134" t="s">
        <v>34</v>
      </c>
      <c r="W70" s="134" t="s">
        <v>34</v>
      </c>
      <c r="X70" s="134" t="s">
        <v>34</v>
      </c>
      <c r="Y70" s="134" t="s">
        <v>34</v>
      </c>
      <c r="Z70" s="134" t="s">
        <v>34</v>
      </c>
      <c r="AA70" s="134" t="s">
        <v>34</v>
      </c>
      <c r="AB70" s="134" t="s">
        <v>34</v>
      </c>
      <c r="AC70" s="134" t="s">
        <v>34</v>
      </c>
      <c r="AD70" s="134" t="s">
        <v>34</v>
      </c>
    </row>
    <row customFormat="true" customHeight="true" ht="15.75" outlineLevel="0" r="71" s="49">
      <c r="A71" s="149" t="s">
        <v>37</v>
      </c>
      <c r="B71" s="150" t="n">
        <f aca="false" ca="false" dt2D="false" dtr="false" t="normal">SUM(B68:B70)</f>
        <v>79.42</v>
      </c>
      <c r="C71" s="151" t="n">
        <f aca="false" ca="false" dt2D="false" dtr="false" t="normal">SUM(C68:C70)</f>
        <v>39</v>
      </c>
      <c r="D71" s="151" t="n">
        <f aca="false" ca="false" dt2D="false" dtr="false" t="normal">SUM(D68:D70)</f>
        <v>51</v>
      </c>
      <c r="E71" s="150" t="n">
        <f aca="false" ca="false" dt2D="false" dtr="false" t="normal">D71/B71</f>
        <v>0.6421556283052128</v>
      </c>
      <c r="F71" s="131" t="n">
        <v>0</v>
      </c>
      <c r="G71" s="131" t="n">
        <v>0</v>
      </c>
      <c r="H71" s="134" t="s">
        <v>34</v>
      </c>
      <c r="I71" s="131" t="n">
        <v>0</v>
      </c>
      <c r="J71" s="134" t="s">
        <v>34</v>
      </c>
      <c r="K71" s="134" t="s">
        <v>34</v>
      </c>
      <c r="L71" s="131" t="n">
        <v>0</v>
      </c>
      <c r="M71" s="131" t="n">
        <v>0</v>
      </c>
      <c r="N71" s="131" t="n">
        <v>0</v>
      </c>
      <c r="O71" s="131" t="n">
        <v>0</v>
      </c>
      <c r="P71" s="134" t="s">
        <v>34</v>
      </c>
      <c r="Q71" s="134" t="s">
        <v>34</v>
      </c>
      <c r="R71" s="131" t="n">
        <v>0</v>
      </c>
      <c r="S71" s="131" t="n">
        <v>0</v>
      </c>
      <c r="T71" s="131" t="n">
        <v>0</v>
      </c>
      <c r="U71" s="131" t="n">
        <v>0</v>
      </c>
      <c r="V71" s="131" t="n">
        <v>0</v>
      </c>
      <c r="W71" s="131" t="n">
        <v>0</v>
      </c>
      <c r="X71" s="131" t="n">
        <v>0</v>
      </c>
      <c r="Y71" s="131" t="s">
        <v>34</v>
      </c>
      <c r="Z71" s="131" t="n">
        <v>0</v>
      </c>
      <c r="AA71" s="134" t="s">
        <v>34</v>
      </c>
      <c r="AB71" s="134" t="s">
        <v>34</v>
      </c>
      <c r="AC71" s="131" t="n">
        <v>0</v>
      </c>
      <c r="AD71" s="131" t="n">
        <v>0</v>
      </c>
    </row>
    <row customFormat="true" customHeight="true" ht="15.75" outlineLevel="0" r="72" s="49">
      <c r="A72" s="133" t="s">
        <v>217</v>
      </c>
      <c r="B72" s="133" t="n"/>
      <c r="C72" s="134" t="n"/>
      <c r="D72" s="134" t="n"/>
      <c r="E72" s="138" t="n"/>
      <c r="F72" s="134" t="n"/>
      <c r="G72" s="151" t="n"/>
      <c r="H72" s="134" t="n"/>
      <c r="I72" s="134" t="n"/>
      <c r="J72" s="134" t="n"/>
      <c r="K72" s="134" t="n"/>
      <c r="L72" s="134" t="n"/>
      <c r="M72" s="134" t="n"/>
      <c r="N72" s="134" t="n"/>
      <c r="O72" s="134" t="n"/>
      <c r="P72" s="134" t="n"/>
      <c r="Q72" s="134" t="n"/>
      <c r="R72" s="134" t="n"/>
      <c r="S72" s="134" t="n"/>
      <c r="T72" s="151" t="n"/>
      <c r="U72" s="134" t="n"/>
      <c r="V72" s="151" t="n"/>
      <c r="W72" s="134" t="n"/>
      <c r="X72" s="134" t="n"/>
      <c r="Y72" s="131" t="n"/>
      <c r="Z72" s="134" t="n"/>
      <c r="AA72" s="134" t="n"/>
      <c r="AB72" s="134" t="n"/>
      <c r="AC72" s="134" t="n"/>
      <c r="AD72" s="134" t="n"/>
    </row>
    <row customFormat="true" customHeight="true" ht="15.75" outlineLevel="0" r="73" s="159">
      <c r="A73" s="137" t="s">
        <v>218</v>
      </c>
      <c r="B73" s="138" t="n">
        <v>15.44</v>
      </c>
      <c r="C73" s="107" t="n">
        <v>172</v>
      </c>
      <c r="D73" s="107" t="n">
        <v>137</v>
      </c>
      <c r="E73" s="138" t="n">
        <f aca="false" ca="false" dt2D="false" dtr="false" t="normal">D73/B73</f>
        <v>8.873056994818652</v>
      </c>
      <c r="F73" s="107" t="n">
        <v>19</v>
      </c>
      <c r="G73" s="107" t="n">
        <v>11.1</v>
      </c>
      <c r="H73" s="134" t="s">
        <v>34</v>
      </c>
      <c r="I73" s="107" t="n">
        <v>3</v>
      </c>
      <c r="J73" s="134" t="s">
        <v>34</v>
      </c>
      <c r="K73" s="134" t="s">
        <v>34</v>
      </c>
      <c r="L73" s="107" t="n">
        <v>12</v>
      </c>
      <c r="M73" s="107" t="n">
        <v>4</v>
      </c>
      <c r="N73" s="107" t="n">
        <v>15</v>
      </c>
      <c r="O73" s="107" t="n">
        <v>1</v>
      </c>
      <c r="P73" s="107" t="s">
        <v>34</v>
      </c>
      <c r="Q73" s="107" t="s">
        <v>34</v>
      </c>
      <c r="R73" s="107" t="n">
        <v>10</v>
      </c>
      <c r="S73" s="107" t="n">
        <v>4</v>
      </c>
      <c r="T73" s="107" t="n">
        <v>79</v>
      </c>
      <c r="U73" s="107" t="n">
        <v>20</v>
      </c>
      <c r="V73" s="153" t="n">
        <v>15</v>
      </c>
      <c r="W73" s="107" t="n">
        <v>20</v>
      </c>
      <c r="X73" s="107" t="n">
        <v>14.6</v>
      </c>
      <c r="Y73" s="156" t="n"/>
      <c r="Z73" s="107" t="n">
        <v>3</v>
      </c>
      <c r="AA73" s="107" t="n"/>
      <c r="AB73" s="107" t="n"/>
      <c r="AC73" s="107" t="n">
        <v>12</v>
      </c>
      <c r="AD73" s="107" t="n">
        <v>5</v>
      </c>
    </row>
    <row customFormat="true" customHeight="true" ht="15.75" outlineLevel="0" r="74" s="49">
      <c r="A74" s="137" t="s">
        <v>181</v>
      </c>
      <c r="B74" s="138" t="n">
        <v>23.82</v>
      </c>
      <c r="C74" s="107" t="n">
        <v>63</v>
      </c>
      <c r="D74" s="107" t="n">
        <v>63</v>
      </c>
      <c r="E74" s="138" t="n">
        <f aca="false" ca="false" dt2D="false" dtr="false" t="normal">D74/B74</f>
        <v>2.644836272040302</v>
      </c>
      <c r="F74" s="107" t="n">
        <v>5</v>
      </c>
      <c r="G74" s="153" t="n">
        <v>8</v>
      </c>
      <c r="H74" s="134" t="s">
        <v>34</v>
      </c>
      <c r="I74" s="107" t="n">
        <v>0</v>
      </c>
      <c r="J74" s="134" t="s">
        <v>34</v>
      </c>
      <c r="K74" s="134" t="s">
        <v>34</v>
      </c>
      <c r="L74" s="107" t="n">
        <v>3</v>
      </c>
      <c r="M74" s="107" t="n">
        <v>2</v>
      </c>
      <c r="N74" s="107" t="n">
        <v>5</v>
      </c>
      <c r="O74" s="134" t="s">
        <v>34</v>
      </c>
      <c r="P74" s="134" t="s">
        <v>34</v>
      </c>
      <c r="Q74" s="134" t="s">
        <v>34</v>
      </c>
      <c r="R74" s="107" t="n">
        <v>3</v>
      </c>
      <c r="S74" s="107" t="n">
        <v>2</v>
      </c>
      <c r="T74" s="153" t="n">
        <f aca="false" ca="false" dt2D="false" dtr="false" t="normal">N74*100/F74</f>
        <v>100</v>
      </c>
      <c r="U74" s="107" t="n">
        <v>5</v>
      </c>
      <c r="V74" s="153" t="n">
        <v>8</v>
      </c>
      <c r="W74" s="107" t="n">
        <v>5</v>
      </c>
      <c r="X74" s="140" t="n">
        <v>8</v>
      </c>
      <c r="Y74" s="131" t="str">
        <f aca="false" ca="false" dt2D="false" dtr="false" t="normal">Y71</f>
        <v>-</v>
      </c>
      <c r="Z74" s="107" t="s">
        <v>34</v>
      </c>
      <c r="AA74" s="134" t="s">
        <v>34</v>
      </c>
      <c r="AB74" s="134" t="s">
        <v>34</v>
      </c>
      <c r="AC74" s="107" t="n">
        <v>3</v>
      </c>
      <c r="AD74" s="107" t="n">
        <v>2</v>
      </c>
    </row>
    <row customFormat="true" customHeight="true" ht="15.75" outlineLevel="0" r="75" s="49">
      <c r="A75" s="149" t="s">
        <v>37</v>
      </c>
      <c r="B75" s="150" t="n">
        <f aca="false" ca="false" dt2D="false" dtr="false" t="normal">SUM(B73:B74)</f>
        <v>39.26</v>
      </c>
      <c r="C75" s="133" t="n">
        <f aca="false" ca="false" dt2D="false" dtr="false" t="normal">SUM(C73:C74)</f>
        <v>235</v>
      </c>
      <c r="D75" s="133" t="n">
        <f aca="false" ca="false" dt2D="false" dtr="false" t="normal">SUM(D73:D74)</f>
        <v>200</v>
      </c>
      <c r="E75" s="150" t="n">
        <f aca="false" ca="false" dt2D="false" dtr="false" t="normal">D75/B75</f>
        <v>5.094243504839532</v>
      </c>
      <c r="F75" s="134" t="n">
        <f aca="false" ca="false" dt2D="false" dtr="false" t="normal">SUM(F73:F74)</f>
        <v>24</v>
      </c>
      <c r="G75" s="151" t="s">
        <v>34</v>
      </c>
      <c r="H75" s="134" t="s">
        <v>34</v>
      </c>
      <c r="I75" s="134" t="n">
        <f aca="false" ca="false" dt2D="false" dtr="false" t="normal">I73+I74</f>
        <v>3</v>
      </c>
      <c r="J75" s="134" t="s">
        <v>34</v>
      </c>
      <c r="K75" s="134" t="s">
        <v>34</v>
      </c>
      <c r="L75" s="134" t="n">
        <f aca="false" ca="false" dt2D="false" dtr="false" t="normal">SUM(L73:L74)</f>
        <v>15</v>
      </c>
      <c r="M75" s="134" t="n">
        <f aca="false" ca="false" dt2D="false" dtr="false" t="normal">SUM(M73:M74)</f>
        <v>6</v>
      </c>
      <c r="N75" s="134" t="n">
        <f aca="false" ca="false" dt2D="false" dtr="false" t="normal">SUM(N73:N74)</f>
        <v>20</v>
      </c>
      <c r="O75" s="134" t="n">
        <f aca="false" ca="false" dt2D="false" dtr="false" t="normal">SUM(O73:O74)</f>
        <v>1</v>
      </c>
      <c r="P75" s="134" t="s">
        <v>34</v>
      </c>
      <c r="Q75" s="134" t="s">
        <v>34</v>
      </c>
      <c r="R75" s="134" t="n">
        <f aca="false" ca="false" dt2D="false" dtr="false" t="normal">SUM(R73:R74)</f>
        <v>13</v>
      </c>
      <c r="S75" s="134" t="n">
        <f aca="false" ca="false" dt2D="false" dtr="false" t="normal">SUM(S73:S74)</f>
        <v>6</v>
      </c>
      <c r="T75" s="151" t="s">
        <v>34</v>
      </c>
      <c r="U75" s="134" t="n">
        <f aca="false" ca="false" dt2D="false" dtr="false" t="normal">SUM(U73:U74)</f>
        <v>25</v>
      </c>
      <c r="V75" s="134" t="s">
        <v>34</v>
      </c>
      <c r="W75" s="134" t="n">
        <f aca="false" ca="false" dt2D="false" dtr="false" t="normal">SUM(W73:W74)</f>
        <v>25</v>
      </c>
      <c r="X75" s="160" t="s">
        <v>34</v>
      </c>
      <c r="Y75" s="131" t="s">
        <v>34</v>
      </c>
      <c r="Z75" s="161" t="n">
        <f aca="false" ca="false" dt2D="false" dtr="false" t="normal">SUM(Z73:Z74)</f>
        <v>3</v>
      </c>
      <c r="AA75" s="134" t="s">
        <v>34</v>
      </c>
      <c r="AB75" s="134" t="s">
        <v>34</v>
      </c>
      <c r="AC75" s="134" t="n">
        <f aca="false" ca="false" dt2D="false" dtr="false" t="normal">SUM(AC73:AC74)</f>
        <v>15</v>
      </c>
      <c r="AD75" s="134" t="n">
        <f aca="false" ca="false" dt2D="false" dtr="false" t="normal">SUM(AD73:AD74)</f>
        <v>7</v>
      </c>
    </row>
    <row customFormat="true" ht="15" outlineLevel="0" r="76" s="49">
      <c r="A76" s="162" t="s">
        <v>184</v>
      </c>
      <c r="B76" s="163" t="n">
        <f aca="false" ca="false" dt2D="false" dtr="false" t="normal">B75+B63+B60+B57+B54+B49+B45+B41+B38+B35+B31+B25+B18+B71+B66</f>
        <v>796.6899999999999</v>
      </c>
      <c r="C76" s="164" t="n">
        <f aca="false" ca="false" dt2D="false" dtr="false" t="normal">C75+C63+C60+C57+C54+C66+C49+C45+C41+C38+C35+C31+C25+C18+C71+C28</f>
        <v>1908</v>
      </c>
      <c r="D76" s="164" t="n">
        <f aca="false" ca="false" dt2D="false" dtr="false" t="normal">D75+D63+D60+D57+D54+D66+D49+D45+D41+D38+D35+D31+D25+D18+D71+D28</f>
        <v>1921</v>
      </c>
      <c r="E76" s="150" t="n">
        <f aca="false" ca="false" dt2D="false" dtr="false" t="normal">D76/B76</f>
        <v>2.4112264494345355</v>
      </c>
      <c r="F76" s="165" t="n">
        <f aca="false" ca="false" dt2D="false" dtr="false" t="normal">F75+F63+F60+F57+F54+F49+F45+F41+F38+F35+F31+F25+F18+F71</f>
        <v>163</v>
      </c>
      <c r="G76" s="166" t="s">
        <v>34</v>
      </c>
      <c r="H76" s="167" t="s">
        <v>34</v>
      </c>
      <c r="I76" s="165" t="n">
        <f aca="false" ca="false" dt2D="false" dtr="false" t="normal">I75+I71+I66+I63+I60+I57+I49+I54+I45+I41+I38+I35+I31+I28+I25+I18</f>
        <v>11</v>
      </c>
      <c r="J76" s="167" t="s">
        <v>34</v>
      </c>
      <c r="K76" s="167" t="s">
        <v>34</v>
      </c>
      <c r="L76" s="165" t="n">
        <f aca="false" ca="false" dt2D="false" dtr="false" t="normal">L75+L63+L60+L57+L54+L49+L45+L41+L38+L35+L31+L25+L18+L71+L66</f>
        <v>111</v>
      </c>
      <c r="M76" s="165" t="n">
        <f aca="false" ca="false" dt2D="false" dtr="false" t="normal">M75+M63+M60+M57+M54+M49+M45+M41+M38+M35+M31+M25+M18+M71+M66</f>
        <v>41</v>
      </c>
      <c r="N76" s="165" t="n">
        <f aca="false" ca="false" dt2D="false" dtr="false" t="normal">N75+N63+N60+N57+N54+N49+N45+N41+N38+N35+N31+N25+N18+N71</f>
        <v>107</v>
      </c>
      <c r="O76" s="165" t="n">
        <f aca="false" ca="false" dt2D="false" dtr="false" t="normal">O75+O63+O60+O57+O54+O49+O45+O41+O38+O35+O31+O25+O18+O71</f>
        <v>7</v>
      </c>
      <c r="P76" s="165" t="s">
        <v>34</v>
      </c>
      <c r="Q76" s="164" t="s">
        <v>34</v>
      </c>
      <c r="R76" s="164" t="n">
        <f aca="false" ca="false" dt2D="false" dtr="false" t="normal">R75+R63+R60+R57+R54+R49+R45+R41+R38+R35+R31+R25+R18+R71</f>
        <v>71</v>
      </c>
      <c r="S76" s="164" t="n">
        <f aca="false" ca="false" dt2D="false" dtr="false" t="normal">S75+S63+S60+S57+S54+S49+S45+S41+S38+S35+S31+S25+S18+S71</f>
        <v>29</v>
      </c>
      <c r="T76" s="168" t="s">
        <v>34</v>
      </c>
      <c r="U76" s="164" t="n">
        <f aca="false" ca="false" dt2D="false" dtr="false" t="normal">U75+U63+U60+U57+U54+U49+U45+U41+U38+U35+U31+U25+U18+U71</f>
        <v>274</v>
      </c>
      <c r="V76" s="169" t="s">
        <v>34</v>
      </c>
      <c r="W76" s="164" t="n">
        <f aca="false" ca="false" dt2D="false" dtr="false" t="normal">W75+W63+W60+W57+W54+W49+W45+W41+W38+W35+W31+W25+W18+W71</f>
        <v>179</v>
      </c>
      <c r="X76" s="169" t="s">
        <v>34</v>
      </c>
      <c r="Y76" s="164" t="s">
        <v>34</v>
      </c>
      <c r="Z76" s="164" t="n">
        <f aca="false" ca="false" dt2D="false" dtr="false" t="normal">Z75+Z63+Z60+Z57+Z54+Z49+Z45+Z41+Z38+Z35+Z31+Z25+Z18+Z71</f>
        <v>16</v>
      </c>
      <c r="AA76" s="164" t="s">
        <v>34</v>
      </c>
      <c r="AB76" s="164" t="s">
        <v>34</v>
      </c>
      <c r="AC76" s="164" t="n">
        <f aca="false" ca="false" dt2D="false" dtr="false" t="normal">AC75+AC63+AC60+AC57+AC54+AC49+AC45+AC41+AC38+AC35+AC31+AC25+AC18+AC71</f>
        <v>109</v>
      </c>
      <c r="AD76" s="164" t="n">
        <f aca="false" ca="false" dt2D="false" dtr="false" t="normal">AD75+AD63+AD60+AD57+AD54+AD49+AD45+AD41+AD38+AD35+AD31+AD25+AD18+AD71</f>
        <v>54</v>
      </c>
    </row>
    <row customHeight="true" ht="24" outlineLevel="0" r="77">
      <c r="A77" s="170" t="n"/>
      <c r="B77" s="171" t="s"/>
      <c r="C77" s="170" t="n"/>
      <c r="D77" s="172" t="n"/>
      <c r="E77" s="173" t="n"/>
      <c r="F77" s="170" t="n"/>
      <c r="G77" s="173" t="n"/>
      <c r="H77" s="172" t="n"/>
      <c r="I77" s="172" t="n"/>
      <c r="J77" s="172" t="n"/>
      <c r="K77" s="172" t="n"/>
      <c r="L77" s="174" t="n"/>
      <c r="M77" s="174" t="n"/>
      <c r="N77" s="172" t="n"/>
      <c r="O77" s="172" t="n"/>
      <c r="P77" s="172" t="n"/>
      <c r="Q77" s="172" t="n"/>
      <c r="R77" s="172" t="n"/>
      <c r="S77" s="172" t="n"/>
      <c r="T77" s="173" t="n"/>
      <c r="U77" s="172" t="n"/>
      <c r="V77" s="173" t="n"/>
      <c r="W77" s="172" t="n"/>
      <c r="X77" s="172" t="n"/>
      <c r="Y77" s="174" t="n"/>
      <c r="Z77" s="172" t="n"/>
      <c r="AA77" s="172" t="n"/>
      <c r="AB77" s="172" t="n"/>
      <c r="AC77" s="172" t="n"/>
      <c r="AD77" s="172" t="n"/>
    </row>
    <row customFormat="true" customHeight="true" ht="41.6500015258789" outlineLevel="0" r="78" s="175">
      <c r="A78" s="176" t="n"/>
      <c r="B78" s="177" t="n"/>
      <c r="C78" s="178" t="s">
        <v>219</v>
      </c>
      <c r="D78" s="178" t="s"/>
      <c r="E78" s="178" t="s"/>
      <c r="F78" s="178" t="s"/>
      <c r="G78" s="178" t="s"/>
      <c r="H78" s="88" t="n"/>
      <c r="I78" s="179" t="n"/>
      <c r="J78" s="87" t="n"/>
      <c r="K78" s="180" t="n"/>
      <c r="L78" s="180" t="n"/>
      <c r="M78" s="180" t="n"/>
      <c r="N78" s="180" t="n"/>
      <c r="O78" s="180" t="n"/>
      <c r="P78" s="88" t="n"/>
      <c r="Q78" s="88" t="n"/>
      <c r="R78" s="88" t="n"/>
      <c r="S78" s="88" t="n"/>
      <c r="T78" s="181" t="s">
        <v>220</v>
      </c>
      <c r="U78" s="181" t="s"/>
      <c r="V78" s="181" t="s"/>
      <c r="W78" s="181" t="s"/>
      <c r="X78" s="87" t="n"/>
      <c r="Y78" s="182" t="n"/>
      <c r="Z78" s="88" t="n"/>
      <c r="AA78" s="88" t="n"/>
      <c r="AB78" s="88" t="n"/>
      <c r="AC78" s="88" t="n"/>
      <c r="AD78" s="88" t="n"/>
    </row>
    <row customFormat="true" customHeight="true" ht="27.75" outlineLevel="0" r="79" s="175">
      <c r="A79" s="183" t="n"/>
      <c r="B79" s="184" t="n"/>
      <c r="C79" s="185" t="n"/>
      <c r="D79" s="185" t="n"/>
      <c r="E79" s="186" t="n"/>
      <c r="F79" s="185" t="n"/>
      <c r="G79" s="186" t="n"/>
      <c r="H79" s="87" t="n"/>
      <c r="I79" s="185" t="n"/>
      <c r="J79" s="87" t="n"/>
      <c r="K79" s="87" t="n"/>
      <c r="L79" s="185" t="n"/>
      <c r="M79" s="185" t="n"/>
      <c r="N79" s="185" t="n"/>
      <c r="O79" s="175" t="n"/>
      <c r="P79" s="87" t="n"/>
      <c r="Q79" s="87" t="n"/>
      <c r="R79" s="87" t="n"/>
      <c r="S79" s="187" t="s">
        <v>221</v>
      </c>
      <c r="T79" s="188" t="s"/>
      <c r="U79" s="188" t="s"/>
      <c r="V79" s="188" t="s"/>
      <c r="W79" s="188" t="s"/>
      <c r="X79" s="188" t="s"/>
      <c r="Y79" s="189" t="s"/>
      <c r="Z79" s="185" t="n"/>
      <c r="AA79" s="185" t="n"/>
      <c r="AB79" s="185" t="n"/>
      <c r="AC79" s="185" t="n"/>
      <c r="AD79" s="185" t="n"/>
    </row>
  </sheetData>
  <mergeCells count="45">
    <mergeCell ref="AD12:AD13"/>
    <mergeCell ref="Z12:AC12"/>
    <mergeCell ref="Z11:AD11"/>
    <mergeCell ref="Y11:Y13"/>
    <mergeCell ref="X11:X13"/>
    <mergeCell ref="W11:W13"/>
    <mergeCell ref="V11:V13"/>
    <mergeCell ref="U11:U13"/>
    <mergeCell ref="T11:T13"/>
    <mergeCell ref="S12:S13"/>
    <mergeCell ref="O11:S11"/>
    <mergeCell ref="O12:R12"/>
    <mergeCell ref="X16:X17"/>
    <mergeCell ref="W16:W17"/>
    <mergeCell ref="A17:E17"/>
    <mergeCell ref="V16:V17"/>
    <mergeCell ref="U16:U17"/>
    <mergeCell ref="F16:F17"/>
    <mergeCell ref="G16:G17"/>
    <mergeCell ref="H1:P1"/>
    <mergeCell ref="H2:Q2"/>
    <mergeCell ref="G3:R3"/>
    <mergeCell ref="F10:M10"/>
    <mergeCell ref="W10:AD10"/>
    <mergeCell ref="U9:AD9"/>
    <mergeCell ref="U10:V10"/>
    <mergeCell ref="N10:T10"/>
    <mergeCell ref="F9:T9"/>
    <mergeCell ref="A9:A13"/>
    <mergeCell ref="B9:B13"/>
    <mergeCell ref="C9:D11"/>
    <mergeCell ref="C12:C13"/>
    <mergeCell ref="D12:D13"/>
    <mergeCell ref="E9:E13"/>
    <mergeCell ref="F11:F13"/>
    <mergeCell ref="G11:G13"/>
    <mergeCell ref="H11:H13"/>
    <mergeCell ref="I11:M11"/>
    <mergeCell ref="I12:L12"/>
    <mergeCell ref="M12:M13"/>
    <mergeCell ref="N11:N13"/>
    <mergeCell ref="S79:Y79"/>
    <mergeCell ref="T78:W78"/>
    <mergeCell ref="C78:G78"/>
    <mergeCell ref="A77:B77"/>
  </mergeCells>
  <pageMargins bottom="0.354330897331238" footer="0" header="0" left="0.551181435585022" right="0.0787402093410492" top="0.354330897331238"/>
  <pageSetup fitToHeight="1" fitToWidth="1" orientation="landscape" paperHeight="297mm" paperSize="9" paperWidth="210mm" scale="84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D52"/>
  <sheetViews>
    <sheetView showZeros="true" topLeftCell="A13" workbookViewId="0">
      <pane activePane="bottomRight" state="frozen" topLeftCell="B15" xSplit="1" ySplit="2"/>
    </sheetView>
  </sheetViews>
  <sheetFormatPr baseColWidth="8" customHeight="false" defaultColWidth="9.14062530925693" defaultRowHeight="12.75" zeroHeight="false"/>
  <cols>
    <col customWidth="true" max="1" min="1" outlineLevel="0" style="89" width="22.425781467405"/>
    <col customWidth="true" max="2" min="2" outlineLevel="0" style="89" width="8"/>
    <col customWidth="true" max="3" min="3" outlineLevel="0" style="90" width="5.14062497092456"/>
    <col customWidth="true" max="4" min="4" outlineLevel="0" style="190" width="7.14062497092456"/>
    <col customWidth="true" max="5" min="5" outlineLevel="0" style="89" width="12.1406251400907"/>
    <col customWidth="true" max="6" min="6" outlineLevel="0" style="90" width="4.57031265462846"/>
    <col customWidth="true" max="7" min="7" outlineLevel="0" style="90" width="5.99999966166764"/>
    <col customWidth="true" max="8" min="8" outlineLevel="0" style="90" width="3.57031248546228"/>
    <col customWidth="true" max="9" min="9" outlineLevel="0" style="90" width="3.85546881277651"/>
    <col customWidth="true" max="10" min="10" outlineLevel="0" style="90" width="5.14062497092456"/>
    <col customWidth="true" max="11" min="11" outlineLevel="0" style="90" width="3.42578129823879"/>
    <col customWidth="true" max="12" min="12" outlineLevel="0" style="90" width="4.57031265462846"/>
    <col customWidth="true" max="13" min="13" outlineLevel="0" style="90" width="3.71093762555303"/>
    <col customWidth="true" max="14" min="14" outlineLevel="0" style="90" width="3.85546881277651"/>
    <col customWidth="true" max="15" min="15" outlineLevel="0" style="90" width="4.14062514009074"/>
    <col customWidth="true" max="16" min="16" outlineLevel="0" style="90" width="4.85546864361033"/>
    <col customWidth="true" max="17" min="17" outlineLevel="0" style="89" width="3.42578129823879"/>
    <col customWidth="true" max="18" min="18" outlineLevel="0" style="90" width="5.14062497092456"/>
    <col customWidth="true" max="19" min="19" outlineLevel="0" style="90" width="3.28515615814805"/>
    <col customWidth="true" max="20" min="20" outlineLevel="0" style="90" width="6.28515632731423"/>
    <col customWidth="true" max="21" min="21" outlineLevel="0" style="90" width="4.57031265462846"/>
    <col customWidth="true" max="22" min="22" outlineLevel="0" style="90" width="7.71093762555303"/>
    <col customWidth="true" max="23" min="23" outlineLevel="0" style="90" width="4.42578112907261"/>
    <col customWidth="true" max="24" min="24" outlineLevel="0" style="90" width="6.85546898194269"/>
    <col customWidth="true" max="25" min="25" outlineLevel="0" style="90" width="3.71093762555303"/>
    <col customWidth="true" max="26" min="26" outlineLevel="0" style="90" width="4.57031265462846"/>
    <col customWidth="true" max="27" min="27" outlineLevel="0" style="90" width="5.14062497092456"/>
    <col customWidth="true" max="28" min="28" outlineLevel="0" style="90" width="3.14062497092456"/>
    <col customWidth="true" max="29" min="29" outlineLevel="0" style="90" width="4.42578112907261"/>
    <col customWidth="true" max="30" min="30" outlineLevel="0" style="90" width="3.14062497092456"/>
    <col bestFit="true" customWidth="true" max="16384" min="31" outlineLevel="0" style="191" width="9.14062530925693"/>
  </cols>
  <sheetData>
    <row ht="15.75" outlineLevel="0" r="1">
      <c r="A1" s="192" t="n"/>
      <c r="B1" s="86" t="n"/>
      <c r="C1" s="83" t="n"/>
      <c r="D1" s="83" t="n"/>
      <c r="E1" s="83" t="n"/>
      <c r="F1" s="83" t="n"/>
      <c r="G1" s="87" t="n"/>
      <c r="H1" s="88" t="s">
        <v>188</v>
      </c>
      <c r="I1" s="88" t="s"/>
      <c r="J1" s="88" t="s"/>
      <c r="K1" s="88" t="s"/>
      <c r="L1" s="88" t="s"/>
      <c r="M1" s="88" t="s"/>
      <c r="N1" s="88" t="s"/>
      <c r="O1" s="88" t="s"/>
      <c r="P1" s="88" t="s"/>
      <c r="Q1" s="87" t="n"/>
      <c r="R1" s="89" t="n"/>
    </row>
    <row customFormat="true" ht="15.75" outlineLevel="0" r="2" s="193">
      <c r="A2" s="192" t="n"/>
      <c r="B2" s="86" t="n"/>
      <c r="C2" s="83" t="n"/>
      <c r="D2" s="83" t="n"/>
      <c r="E2" s="83" t="n"/>
      <c r="F2" s="83" t="n"/>
      <c r="G2" s="87" t="n"/>
      <c r="H2" s="88" t="s">
        <v>189</v>
      </c>
      <c r="I2" s="88" t="s"/>
      <c r="J2" s="88" t="s"/>
      <c r="K2" s="88" t="s"/>
      <c r="L2" s="88" t="s"/>
      <c r="M2" s="88" t="s"/>
      <c r="N2" s="88" t="s"/>
      <c r="O2" s="88" t="s"/>
      <c r="P2" s="88" t="s"/>
      <c r="Q2" s="88" t="s"/>
      <c r="R2" s="90" t="n"/>
      <c r="S2" s="90" t="n"/>
      <c r="T2" s="90" t="n"/>
      <c r="U2" s="90" t="n"/>
      <c r="V2" s="90" t="n"/>
      <c r="W2" s="90" t="n"/>
      <c r="X2" s="90" t="n"/>
      <c r="Y2" s="90" t="n"/>
      <c r="Z2" s="90" t="n"/>
      <c r="AA2" s="90" t="n"/>
      <c r="AB2" s="90" t="n"/>
      <c r="AC2" s="90" t="n"/>
      <c r="AD2" s="90" t="n"/>
    </row>
    <row customFormat="true" ht="15.75" outlineLevel="0" r="3" s="193">
      <c r="A3" s="192" t="n"/>
      <c r="B3" s="86" t="n"/>
      <c r="C3" s="83" t="s">
        <v>2</v>
      </c>
      <c r="D3" s="83" t="n"/>
      <c r="E3" s="83" t="n"/>
      <c r="F3" s="83" t="n"/>
      <c r="G3" s="88" t="s">
        <v>3</v>
      </c>
      <c r="H3" s="88" t="s"/>
      <c r="I3" s="88" t="s"/>
      <c r="J3" s="88" t="s"/>
      <c r="K3" s="88" t="s"/>
      <c r="L3" s="88" t="s"/>
      <c r="M3" s="88" t="s"/>
      <c r="N3" s="88" t="s"/>
      <c r="O3" s="88" t="s"/>
      <c r="P3" s="88" t="s"/>
      <c r="Q3" s="88" t="s"/>
      <c r="R3" s="88" t="s"/>
      <c r="S3" s="90" t="n"/>
      <c r="T3" s="90" t="n"/>
      <c r="U3" s="90" t="n"/>
      <c r="V3" s="90" t="n"/>
      <c r="W3" s="90" t="n"/>
      <c r="X3" s="90" t="n"/>
      <c r="Y3" s="90" t="n"/>
      <c r="Z3" s="90" t="n"/>
      <c r="AA3" s="90" t="n"/>
      <c r="AB3" s="90" t="n"/>
      <c r="AC3" s="90" t="n"/>
      <c r="AD3" s="90" t="n"/>
    </row>
    <row customFormat="true" ht="12.75" outlineLevel="0" r="4" s="193">
      <c r="A4" s="192" t="s">
        <v>222</v>
      </c>
      <c r="B4" s="86" t="n"/>
      <c r="C4" s="83" t="n"/>
      <c r="D4" s="83" t="n"/>
      <c r="E4" s="83" t="n"/>
      <c r="F4" s="83" t="n"/>
      <c r="G4" s="83" t="n"/>
      <c r="H4" s="83" t="n"/>
      <c r="I4" s="83" t="n"/>
      <c r="J4" s="83" t="n"/>
      <c r="K4" s="83" t="n"/>
      <c r="L4" s="83" t="n"/>
      <c r="M4" s="83" t="n"/>
      <c r="N4" s="83" t="n"/>
      <c r="O4" s="83" t="n"/>
      <c r="P4" s="83" t="n"/>
      <c r="Q4" s="83" t="n"/>
      <c r="R4" s="90" t="n"/>
      <c r="S4" s="90" t="n"/>
      <c r="T4" s="90" t="n"/>
      <c r="U4" s="90" t="n"/>
      <c r="V4" s="90" t="n"/>
      <c r="W4" s="90" t="n"/>
      <c r="X4" s="90" t="n"/>
      <c r="Y4" s="90" t="n"/>
      <c r="Z4" s="90" t="n"/>
      <c r="AA4" s="90" t="n"/>
      <c r="AB4" s="90" t="n"/>
      <c r="AC4" s="90" t="n"/>
      <c r="AD4" s="90" t="n"/>
    </row>
    <row customFormat="true" ht="12.75" outlineLevel="0" r="5" s="193">
      <c r="A5" s="192" t="n"/>
      <c r="B5" s="86" t="n"/>
      <c r="C5" s="83" t="n"/>
      <c r="D5" s="83" t="n"/>
      <c r="E5" s="83" t="n"/>
      <c r="F5" s="83" t="n"/>
      <c r="G5" s="83" t="n"/>
      <c r="H5" s="83" t="n"/>
      <c r="I5" s="83" t="n"/>
      <c r="J5" s="83" t="n"/>
      <c r="K5" s="83" t="n"/>
      <c r="L5" s="83" t="n"/>
      <c r="M5" s="83" t="n"/>
      <c r="N5" s="83" t="n"/>
      <c r="O5" s="83" t="n"/>
      <c r="P5" s="83" t="n"/>
      <c r="Q5" s="83" t="n"/>
      <c r="R5" s="194" t="n"/>
      <c r="S5" s="194" t="n"/>
      <c r="T5" s="194" t="n"/>
      <c r="U5" s="194" t="n"/>
      <c r="V5" s="90" t="n"/>
      <c r="W5" s="90" t="n"/>
      <c r="X5" s="90" t="n"/>
      <c r="Y5" s="90" t="n"/>
      <c r="Z5" s="90" t="n"/>
      <c r="AA5" s="90" t="n"/>
      <c r="AB5" s="90" t="n"/>
      <c r="AC5" s="90" t="n"/>
      <c r="AD5" s="90" t="n"/>
    </row>
    <row customFormat="true" customHeight="true" ht="15" outlineLevel="0" r="6" s="193">
      <c r="A6" s="195" t="s">
        <v>223</v>
      </c>
      <c r="B6" s="86" t="n"/>
      <c r="C6" s="196" t="s">
        <v>224</v>
      </c>
      <c r="D6" s="93" t="n"/>
      <c r="E6" s="93" t="n"/>
      <c r="F6" s="83" t="n"/>
      <c r="G6" s="83" t="n"/>
      <c r="H6" s="83" t="n"/>
      <c r="I6" s="83" t="n"/>
      <c r="J6" s="83" t="n"/>
      <c r="K6" s="83" t="n"/>
      <c r="L6" s="83" t="n"/>
      <c r="M6" s="83" t="n"/>
      <c r="N6" s="83" t="n"/>
      <c r="O6" s="83" t="n"/>
      <c r="P6" s="83" t="n"/>
      <c r="Q6" s="83" t="n"/>
      <c r="R6" s="194" t="n"/>
      <c r="S6" s="194" t="n"/>
      <c r="T6" s="194" t="n"/>
      <c r="U6" s="90" t="n"/>
      <c r="V6" s="90" t="n"/>
      <c r="W6" s="90" t="n"/>
      <c r="X6" s="90" t="n"/>
      <c r="Y6" s="90" t="n"/>
      <c r="Z6" s="90" t="n"/>
      <c r="AA6" s="90" t="n"/>
      <c r="AB6" s="90" t="n"/>
      <c r="AC6" s="90" t="n"/>
      <c r="AD6" s="90" t="n"/>
    </row>
    <row customFormat="true" customHeight="true" ht="21.75" outlineLevel="0" r="7" s="193">
      <c r="A7" s="90" t="n"/>
      <c r="B7" s="90" t="n"/>
      <c r="C7" s="90" t="n"/>
      <c r="D7" s="90" t="n"/>
      <c r="E7" s="90" t="n"/>
      <c r="F7" s="90" t="n"/>
      <c r="G7" s="90" t="n"/>
      <c r="H7" s="90" t="n"/>
      <c r="I7" s="90" t="n"/>
      <c r="J7" s="90" t="n"/>
      <c r="K7" s="90" t="n"/>
      <c r="L7" s="90" t="n"/>
      <c r="M7" s="90" t="n"/>
      <c r="N7" s="90" t="n"/>
      <c r="O7" s="90" t="n"/>
      <c r="P7" s="90" t="n"/>
      <c r="Q7" s="90" t="n"/>
      <c r="R7" s="194" t="n"/>
      <c r="S7" s="194" t="n"/>
      <c r="T7" s="194" t="n"/>
      <c r="U7" s="194" t="n"/>
      <c r="V7" s="194" t="n"/>
      <c r="W7" s="90" t="n"/>
      <c r="X7" s="90" t="n"/>
      <c r="Y7" s="90" t="n"/>
      <c r="Z7" s="90" t="n"/>
      <c r="AA7" s="90" t="n"/>
      <c r="AB7" s="90" t="n"/>
      <c r="AC7" s="90" t="n"/>
      <c r="AD7" s="90" t="n"/>
    </row>
    <row customFormat="true" customHeight="true" ht="15" outlineLevel="0" r="8" s="193">
      <c r="A8" s="197" t="s">
        <v>6</v>
      </c>
      <c r="B8" s="101" t="s">
        <v>7</v>
      </c>
      <c r="C8" s="198" t="s">
        <v>8</v>
      </c>
      <c r="D8" s="199" t="s"/>
      <c r="E8" s="102" t="s">
        <v>9</v>
      </c>
      <c r="F8" s="104" t="s">
        <v>10</v>
      </c>
      <c r="G8" s="105" t="s"/>
      <c r="H8" s="105" t="s"/>
      <c r="I8" s="105" t="s"/>
      <c r="J8" s="105" t="s"/>
      <c r="K8" s="105" t="s"/>
      <c r="L8" s="105" t="s"/>
      <c r="M8" s="105" t="s"/>
      <c r="N8" s="105" t="s"/>
      <c r="O8" s="105" t="s"/>
      <c r="P8" s="105" t="s"/>
      <c r="Q8" s="105" t="s"/>
      <c r="R8" s="105" t="s"/>
      <c r="S8" s="105" t="s"/>
      <c r="T8" s="106" t="s"/>
      <c r="U8" s="107" t="s">
        <v>11</v>
      </c>
      <c r="V8" s="108" t="s"/>
      <c r="W8" s="108" t="s"/>
      <c r="X8" s="108" t="s"/>
      <c r="Y8" s="108" t="s"/>
      <c r="Z8" s="108" t="s"/>
      <c r="AA8" s="108" t="s"/>
      <c r="AB8" s="108" t="s"/>
      <c r="AC8" s="108" t="s"/>
      <c r="AD8" s="109" t="s"/>
    </row>
    <row customFormat="true" customHeight="true" ht="69" outlineLevel="0" r="9" s="193">
      <c r="A9" s="200" t="s"/>
      <c r="B9" s="111" t="s"/>
      <c r="C9" s="112" t="s"/>
      <c r="D9" s="201" t="s"/>
      <c r="E9" s="114" t="s"/>
      <c r="F9" s="104" t="s">
        <v>12</v>
      </c>
      <c r="G9" s="105" t="s"/>
      <c r="H9" s="105" t="s"/>
      <c r="I9" s="105" t="s"/>
      <c r="J9" s="105" t="s"/>
      <c r="K9" s="105" t="s"/>
      <c r="L9" s="105" t="s"/>
      <c r="M9" s="106" t="s"/>
      <c r="N9" s="107" t="s">
        <v>13</v>
      </c>
      <c r="O9" s="108" t="s"/>
      <c r="P9" s="108" t="s"/>
      <c r="Q9" s="108" t="s"/>
      <c r="R9" s="108" t="s"/>
      <c r="S9" s="108" t="s"/>
      <c r="T9" s="109" t="s"/>
      <c r="U9" s="102" t="s">
        <v>14</v>
      </c>
      <c r="V9" s="202" t="s"/>
      <c r="W9" s="104" t="s">
        <v>15</v>
      </c>
      <c r="X9" s="105" t="s"/>
      <c r="Y9" s="105" t="s"/>
      <c r="Z9" s="105" t="s"/>
      <c r="AA9" s="105" t="s"/>
      <c r="AB9" s="105" t="s"/>
      <c r="AC9" s="105" t="s"/>
      <c r="AD9" s="106" t="s"/>
    </row>
    <row customFormat="true" customHeight="true" ht="18" outlineLevel="0" r="10" s="193">
      <c r="A10" s="200" t="s"/>
      <c r="B10" s="111" t="s"/>
      <c r="C10" s="115" t="s"/>
      <c r="D10" s="203" t="s"/>
      <c r="E10" s="114" t="s"/>
      <c r="F10" s="102" t="s">
        <v>16</v>
      </c>
      <c r="G10" s="102" t="s">
        <v>17</v>
      </c>
      <c r="H10" s="102" t="s">
        <v>18</v>
      </c>
      <c r="I10" s="118" t="s">
        <v>225</v>
      </c>
      <c r="J10" s="119" t="s"/>
      <c r="K10" s="119" t="s"/>
      <c r="L10" s="119" t="s"/>
      <c r="M10" s="120" t="s"/>
      <c r="N10" s="121" t="s">
        <v>16</v>
      </c>
      <c r="O10" s="107" t="s">
        <v>225</v>
      </c>
      <c r="P10" s="108" t="s"/>
      <c r="Q10" s="108" t="s"/>
      <c r="R10" s="108" t="s"/>
      <c r="S10" s="109" t="s"/>
      <c r="T10" s="121" t="s">
        <v>20</v>
      </c>
      <c r="U10" s="121" t="s">
        <v>16</v>
      </c>
      <c r="V10" s="121" t="s">
        <v>21</v>
      </c>
      <c r="W10" s="121" t="s">
        <v>22</v>
      </c>
      <c r="X10" s="121" t="s">
        <v>21</v>
      </c>
      <c r="Y10" s="121" t="s">
        <v>23</v>
      </c>
      <c r="Z10" s="107" t="s">
        <v>225</v>
      </c>
      <c r="AA10" s="108" t="s"/>
      <c r="AB10" s="108" t="s"/>
      <c r="AC10" s="108" t="s"/>
      <c r="AD10" s="109" t="s"/>
    </row>
    <row customFormat="true" customHeight="true" ht="18" outlineLevel="0" r="11" s="193">
      <c r="A11" s="200" t="s"/>
      <c r="B11" s="111" t="s"/>
      <c r="C11" s="204" t="n"/>
      <c r="D11" s="205" t="n"/>
      <c r="E11" s="114" t="s"/>
      <c r="F11" s="114" t="s"/>
      <c r="G11" s="114" t="s"/>
      <c r="H11" s="114" t="s"/>
      <c r="I11" s="206" t="n"/>
      <c r="J11" s="207" t="n"/>
      <c r="K11" s="207" t="n"/>
      <c r="L11" s="207" t="n"/>
      <c r="M11" s="208" t="n"/>
      <c r="N11" s="123" t="s"/>
      <c r="O11" s="209" t="n"/>
      <c r="P11" s="210" t="n"/>
      <c r="Q11" s="210" t="n"/>
      <c r="R11" s="210" t="n"/>
      <c r="S11" s="211" t="n"/>
      <c r="T11" s="123" t="s"/>
      <c r="U11" s="123" t="s"/>
      <c r="V11" s="123" t="s"/>
      <c r="W11" s="123" t="s"/>
      <c r="X11" s="123" t="s"/>
      <c r="Y11" s="123" t="s"/>
      <c r="Z11" s="209" t="n"/>
      <c r="AA11" s="210" t="n"/>
      <c r="AB11" s="210" t="n"/>
      <c r="AC11" s="210" t="n"/>
      <c r="AD11" s="211" t="n"/>
    </row>
    <row customFormat="true" customHeight="true" ht="23.25" outlineLevel="0" r="12" s="193">
      <c r="A12" s="200" t="s"/>
      <c r="B12" s="111" t="s"/>
      <c r="C12" s="102" t="s">
        <v>24</v>
      </c>
      <c r="D12" s="102" t="s">
        <v>25</v>
      </c>
      <c r="E12" s="114" t="s"/>
      <c r="F12" s="114" t="s"/>
      <c r="G12" s="114" t="s"/>
      <c r="H12" s="114" t="s"/>
      <c r="I12" s="104" t="s">
        <v>26</v>
      </c>
      <c r="J12" s="105" t="s"/>
      <c r="K12" s="105" t="s"/>
      <c r="L12" s="106" t="s"/>
      <c r="M12" s="121" t="s">
        <v>27</v>
      </c>
      <c r="N12" s="123" t="s"/>
      <c r="O12" s="104" t="s">
        <v>26</v>
      </c>
      <c r="P12" s="105" t="s"/>
      <c r="Q12" s="105" t="s"/>
      <c r="R12" s="106" t="s"/>
      <c r="S12" s="121" t="s">
        <v>27</v>
      </c>
      <c r="T12" s="123" t="s"/>
      <c r="U12" s="123" t="s"/>
      <c r="V12" s="123" t="s"/>
      <c r="W12" s="123" t="s"/>
      <c r="X12" s="123" t="s"/>
      <c r="Y12" s="123" t="s"/>
      <c r="Z12" s="104" t="s">
        <v>26</v>
      </c>
      <c r="AA12" s="105" t="s"/>
      <c r="AB12" s="105" t="s"/>
      <c r="AC12" s="106" t="s"/>
      <c r="AD12" s="121" t="s">
        <v>27</v>
      </c>
    </row>
    <row customFormat="true" customHeight="true" ht="138.75" outlineLevel="0" r="13" s="193">
      <c r="A13" s="212" t="s"/>
      <c r="B13" s="125" t="s"/>
      <c r="C13" s="126" t="s"/>
      <c r="D13" s="126" t="s"/>
      <c r="E13" s="126" t="s"/>
      <c r="F13" s="126" t="s"/>
      <c r="G13" s="126" t="s"/>
      <c r="H13" s="126" t="s"/>
      <c r="I13" s="128" t="s">
        <v>28</v>
      </c>
      <c r="J13" s="128" t="s">
        <v>226</v>
      </c>
      <c r="K13" s="121" t="s">
        <v>30</v>
      </c>
      <c r="L13" s="102" t="s">
        <v>31</v>
      </c>
      <c r="M13" s="129" t="s"/>
      <c r="N13" s="129" t="s"/>
      <c r="O13" s="128" t="s">
        <v>28</v>
      </c>
      <c r="P13" s="128" t="s">
        <v>226</v>
      </c>
      <c r="Q13" s="121" t="s">
        <v>30</v>
      </c>
      <c r="R13" s="102" t="s">
        <v>31</v>
      </c>
      <c r="S13" s="129" t="s"/>
      <c r="T13" s="129" t="s"/>
      <c r="U13" s="129" t="s"/>
      <c r="V13" s="129" t="s"/>
      <c r="W13" s="129" t="s"/>
      <c r="X13" s="129" t="s"/>
      <c r="Y13" s="129" t="s"/>
      <c r="Z13" s="128" t="s">
        <v>28</v>
      </c>
      <c r="AA13" s="128" t="s">
        <v>226</v>
      </c>
      <c r="AB13" s="121" t="s">
        <v>30</v>
      </c>
      <c r="AC13" s="102" t="s">
        <v>31</v>
      </c>
      <c r="AD13" s="129" t="s"/>
    </row>
    <row customFormat="true" customHeight="true" ht="16.5" outlineLevel="0" r="14" s="213">
      <c r="A14" s="214" t="n">
        <v>2</v>
      </c>
      <c r="B14" s="215" t="n">
        <v>3</v>
      </c>
      <c r="C14" s="214" t="n">
        <v>4</v>
      </c>
      <c r="D14" s="214" t="n">
        <v>5</v>
      </c>
      <c r="E14" s="214" t="n">
        <v>6</v>
      </c>
      <c r="F14" s="214" t="n">
        <v>7</v>
      </c>
      <c r="G14" s="214" t="n">
        <v>8</v>
      </c>
      <c r="H14" s="214" t="n">
        <v>9</v>
      </c>
      <c r="I14" s="214" t="n">
        <v>10</v>
      </c>
      <c r="J14" s="214" t="n">
        <v>11</v>
      </c>
      <c r="K14" s="214" t="n">
        <v>12</v>
      </c>
      <c r="L14" s="214" t="n">
        <v>13</v>
      </c>
      <c r="M14" s="214" t="n">
        <v>14</v>
      </c>
      <c r="N14" s="214" t="n">
        <v>15</v>
      </c>
      <c r="O14" s="214" t="n">
        <v>16</v>
      </c>
      <c r="P14" s="214" t="n">
        <v>17</v>
      </c>
      <c r="Q14" s="214" t="n">
        <v>18</v>
      </c>
      <c r="R14" s="214" t="n">
        <v>19</v>
      </c>
      <c r="S14" s="214" t="n">
        <v>20</v>
      </c>
      <c r="T14" s="214" t="n">
        <v>21</v>
      </c>
      <c r="U14" s="214" t="n">
        <v>22</v>
      </c>
      <c r="V14" s="214" t="n">
        <v>23</v>
      </c>
      <c r="W14" s="214" t="n">
        <v>24</v>
      </c>
      <c r="X14" s="214" t="n">
        <v>25</v>
      </c>
      <c r="Y14" s="214" t="n">
        <v>26</v>
      </c>
      <c r="Z14" s="214" t="n">
        <v>27</v>
      </c>
      <c r="AA14" s="214" t="n">
        <v>28</v>
      </c>
      <c r="AB14" s="214" t="n">
        <v>29</v>
      </c>
      <c r="AC14" s="214" t="n">
        <v>30</v>
      </c>
      <c r="AD14" s="214" t="n">
        <v>31</v>
      </c>
    </row>
    <row customFormat="true" customHeight="true" ht="14.1000003814697" outlineLevel="0" r="15" s="49">
      <c r="A15" s="216" t="s">
        <v>196</v>
      </c>
      <c r="B15" s="217" t="n"/>
      <c r="C15" s="154" t="n"/>
      <c r="D15" s="218" t="n"/>
      <c r="E15" s="219" t="n"/>
      <c r="F15" s="154" t="n"/>
      <c r="G15" s="154" t="n"/>
      <c r="H15" s="154" t="n"/>
      <c r="I15" s="154" t="n"/>
      <c r="J15" s="154" t="n"/>
      <c r="K15" s="154" t="n"/>
      <c r="L15" s="154" t="n"/>
      <c r="M15" s="154" t="n"/>
      <c r="N15" s="154" t="n"/>
      <c r="O15" s="154" t="n"/>
      <c r="P15" s="154" t="n"/>
      <c r="Q15" s="219" t="n"/>
      <c r="R15" s="154" t="n"/>
      <c r="S15" s="154" t="n"/>
      <c r="T15" s="154" t="n"/>
      <c r="U15" s="154" t="n"/>
      <c r="V15" s="154" t="n"/>
      <c r="W15" s="154" t="n"/>
      <c r="X15" s="220" t="n"/>
      <c r="Y15" s="154" t="n"/>
      <c r="Z15" s="154" t="n"/>
      <c r="AA15" s="154" t="n"/>
      <c r="AB15" s="154" t="n"/>
      <c r="AC15" s="154" t="n"/>
      <c r="AD15" s="154" t="n"/>
    </row>
    <row customFormat="true" customHeight="true" ht="14.1000003814697" outlineLevel="0" r="16" s="54">
      <c r="A16" s="221" t="s">
        <v>227</v>
      </c>
      <c r="B16" s="222" t="n">
        <v>0.34</v>
      </c>
      <c r="C16" s="154" t="n">
        <v>21</v>
      </c>
      <c r="D16" s="154" t="n">
        <v>21</v>
      </c>
      <c r="E16" s="223" t="n">
        <f aca="false" ca="false" dt2D="false" dtr="false" t="normal">D16/B16</f>
        <v>61.764705882352935</v>
      </c>
      <c r="F16" s="154" t="s">
        <v>34</v>
      </c>
      <c r="G16" s="154" t="s">
        <v>34</v>
      </c>
      <c r="H16" s="154" t="s">
        <v>34</v>
      </c>
      <c r="I16" s="154" t="s">
        <v>34</v>
      </c>
      <c r="J16" s="154" t="s">
        <v>34</v>
      </c>
      <c r="K16" s="154" t="s">
        <v>34</v>
      </c>
      <c r="L16" s="154" t="s">
        <v>34</v>
      </c>
      <c r="M16" s="154" t="s">
        <v>34</v>
      </c>
      <c r="N16" s="154" t="s">
        <v>34</v>
      </c>
      <c r="O16" s="154" t="s">
        <v>34</v>
      </c>
      <c r="P16" s="154" t="s">
        <v>34</v>
      </c>
      <c r="Q16" s="154" t="s">
        <v>34</v>
      </c>
      <c r="R16" s="154" t="s">
        <v>34</v>
      </c>
      <c r="S16" s="154" t="s">
        <v>34</v>
      </c>
      <c r="T16" s="154" t="s">
        <v>34</v>
      </c>
      <c r="U16" s="154" t="s">
        <v>34</v>
      </c>
      <c r="V16" s="154" t="s">
        <v>34</v>
      </c>
      <c r="W16" s="154" t="s">
        <v>34</v>
      </c>
      <c r="X16" s="220" t="s">
        <v>34</v>
      </c>
      <c r="Y16" s="154" t="s">
        <v>34</v>
      </c>
      <c r="Z16" s="154" t="s">
        <v>34</v>
      </c>
      <c r="AA16" s="154" t="s">
        <v>34</v>
      </c>
      <c r="AB16" s="154" t="s">
        <v>34</v>
      </c>
      <c r="AC16" s="154" t="s">
        <v>34</v>
      </c>
      <c r="AD16" s="154" t="s">
        <v>34</v>
      </c>
    </row>
    <row customFormat="true" customHeight="true" ht="14.1000003814697" outlineLevel="0" r="17" s="49">
      <c r="A17" s="224" t="s">
        <v>228</v>
      </c>
      <c r="B17" s="225" t="n">
        <f aca="false" ca="false" dt2D="false" dtr="false" t="normal">SUM(B16)</f>
        <v>0.34</v>
      </c>
      <c r="C17" s="226" t="n">
        <f aca="false" ca="false" dt2D="false" dtr="false" t="normal">SUM(C15:C16)</f>
        <v>21</v>
      </c>
      <c r="D17" s="226" t="n">
        <f aca="false" ca="false" dt2D="false" dtr="false" t="normal">SUM(D15:D16)</f>
        <v>21</v>
      </c>
      <c r="E17" s="227" t="n">
        <f aca="false" ca="false" dt2D="false" dtr="false" t="normal">D17/B17</f>
        <v>61.764705882352935</v>
      </c>
      <c r="F17" s="228" t="n">
        <v>0</v>
      </c>
      <c r="G17" s="228" t="n">
        <v>0</v>
      </c>
      <c r="H17" s="154" t="s">
        <v>34</v>
      </c>
      <c r="I17" s="228" t="n">
        <v>0</v>
      </c>
      <c r="J17" s="154" t="s">
        <v>34</v>
      </c>
      <c r="K17" s="154" t="s">
        <v>34</v>
      </c>
      <c r="L17" s="228" t="n">
        <v>0</v>
      </c>
      <c r="M17" s="228" t="n">
        <v>0</v>
      </c>
      <c r="N17" s="228" t="n">
        <v>0</v>
      </c>
      <c r="O17" s="154" t="s">
        <v>34</v>
      </c>
      <c r="P17" s="154" t="s">
        <v>34</v>
      </c>
      <c r="Q17" s="218" t="s">
        <v>34</v>
      </c>
      <c r="R17" s="228" t="n">
        <v>0</v>
      </c>
      <c r="S17" s="228" t="n">
        <v>0</v>
      </c>
      <c r="T17" s="228" t="n">
        <v>0</v>
      </c>
      <c r="U17" s="228" t="n">
        <v>0</v>
      </c>
      <c r="V17" s="228" t="n">
        <v>0</v>
      </c>
      <c r="W17" s="228" t="n">
        <v>0</v>
      </c>
      <c r="X17" s="229" t="n">
        <v>0</v>
      </c>
      <c r="Y17" s="228" t="s">
        <v>34</v>
      </c>
      <c r="Z17" s="228" t="n">
        <v>0</v>
      </c>
      <c r="AA17" s="228" t="s">
        <v>34</v>
      </c>
      <c r="AB17" s="228" t="s">
        <v>34</v>
      </c>
      <c r="AC17" s="228" t="n">
        <v>0</v>
      </c>
      <c r="AD17" s="228" t="n">
        <v>0</v>
      </c>
    </row>
    <row customFormat="true" customHeight="true" ht="14.1000003814697" outlineLevel="0" r="18" s="49">
      <c r="A18" s="230" t="s">
        <v>38</v>
      </c>
      <c r="B18" s="222" t="n"/>
      <c r="C18" s="218" t="n"/>
      <c r="D18" s="218" t="n"/>
      <c r="E18" s="231" t="n"/>
      <c r="F18" s="154" t="n"/>
      <c r="G18" s="154" t="n"/>
      <c r="H18" s="154" t="n"/>
      <c r="I18" s="154" t="n"/>
      <c r="J18" s="154" t="n"/>
      <c r="K18" s="154" t="n"/>
      <c r="L18" s="154" t="n"/>
      <c r="M18" s="154" t="n"/>
      <c r="N18" s="154" t="n"/>
      <c r="O18" s="154" t="n"/>
      <c r="P18" s="154" t="n"/>
      <c r="Q18" s="218" t="n"/>
      <c r="R18" s="154" t="n"/>
      <c r="S18" s="154" t="n"/>
      <c r="T18" s="154" t="n"/>
      <c r="U18" s="154" t="n"/>
      <c r="V18" s="154" t="n"/>
      <c r="W18" s="154" t="n"/>
      <c r="X18" s="220" t="n"/>
      <c r="Y18" s="228" t="n"/>
      <c r="Z18" s="154" t="n"/>
      <c r="AA18" s="228" t="n"/>
      <c r="AB18" s="228" t="n"/>
      <c r="AC18" s="154" t="n"/>
      <c r="AD18" s="154" t="n"/>
    </row>
    <row customFormat="true" customHeight="true" ht="14.1000003814697" outlineLevel="0" r="19" s="194">
      <c r="A19" s="221" t="s">
        <v>41</v>
      </c>
      <c r="B19" s="222" t="n">
        <v>5.33</v>
      </c>
      <c r="C19" s="154" t="n">
        <v>60</v>
      </c>
      <c r="D19" s="154" t="n">
        <v>63</v>
      </c>
      <c r="E19" s="220" t="n">
        <f aca="false" ca="false" dt2D="false" dtr="false" t="normal">D19/B19</f>
        <v>11.819887429643527</v>
      </c>
      <c r="F19" s="154" t="n">
        <v>8</v>
      </c>
      <c r="G19" s="231" t="n">
        <f aca="false" ca="false" dt2D="false" dtr="false" t="normal">F19/C19*100</f>
        <v>13.333333333333334</v>
      </c>
      <c r="H19" s="154" t="s">
        <v>34</v>
      </c>
      <c r="I19" s="154" t="n">
        <v>1</v>
      </c>
      <c r="J19" s="154" t="s">
        <v>34</v>
      </c>
      <c r="K19" s="154" t="s">
        <v>34</v>
      </c>
      <c r="L19" s="154" t="n">
        <v>4</v>
      </c>
      <c r="M19" s="154" t="n">
        <v>3</v>
      </c>
      <c r="N19" s="154" t="n">
        <v>8</v>
      </c>
      <c r="O19" s="154" t="n">
        <v>1</v>
      </c>
      <c r="P19" s="154" t="s">
        <v>34</v>
      </c>
      <c r="Q19" s="154" t="s">
        <v>34</v>
      </c>
      <c r="R19" s="154" t="n">
        <v>4</v>
      </c>
      <c r="S19" s="154" t="n">
        <v>3</v>
      </c>
      <c r="T19" s="154" t="n">
        <f aca="false" ca="false" dt2D="false" dtr="false" t="normal">N19*100/F19</f>
        <v>100</v>
      </c>
      <c r="U19" s="154" t="n">
        <v>11</v>
      </c>
      <c r="V19" s="231" t="n">
        <v>18</v>
      </c>
      <c r="W19" s="154" t="n">
        <v>8</v>
      </c>
      <c r="X19" s="231" t="n">
        <v>13</v>
      </c>
      <c r="Y19" s="228" t="s">
        <v>34</v>
      </c>
      <c r="Z19" s="154" t="n">
        <v>1</v>
      </c>
      <c r="AA19" s="228" t="s">
        <v>34</v>
      </c>
      <c r="AB19" s="228" t="s">
        <v>34</v>
      </c>
      <c r="AC19" s="154" t="n">
        <v>4</v>
      </c>
      <c r="AD19" s="154" t="n">
        <v>3</v>
      </c>
    </row>
    <row customFormat="true" customHeight="true" ht="14.1000003814697" outlineLevel="0" r="20" s="54">
      <c r="A20" s="221" t="s">
        <v>39</v>
      </c>
      <c r="B20" s="222" t="n">
        <v>29.92</v>
      </c>
      <c r="C20" s="154" t="n">
        <v>6</v>
      </c>
      <c r="D20" s="154" t="n">
        <v>8</v>
      </c>
      <c r="E20" s="223" t="n">
        <v>0.21</v>
      </c>
      <c r="F20" s="154" t="s">
        <v>34</v>
      </c>
      <c r="G20" s="154" t="s">
        <v>34</v>
      </c>
      <c r="H20" s="154" t="s">
        <v>34</v>
      </c>
      <c r="I20" s="154" t="s">
        <v>34</v>
      </c>
      <c r="J20" s="154" t="s">
        <v>34</v>
      </c>
      <c r="K20" s="154" t="s">
        <v>34</v>
      </c>
      <c r="L20" s="154" t="s">
        <v>34</v>
      </c>
      <c r="M20" s="154" t="s">
        <v>34</v>
      </c>
      <c r="N20" s="154" t="s">
        <v>34</v>
      </c>
      <c r="O20" s="154" t="s">
        <v>34</v>
      </c>
      <c r="P20" s="154" t="s">
        <v>34</v>
      </c>
      <c r="Q20" s="154" t="s">
        <v>34</v>
      </c>
      <c r="R20" s="154" t="s">
        <v>34</v>
      </c>
      <c r="S20" s="154" t="s">
        <v>34</v>
      </c>
      <c r="T20" s="154" t="s">
        <v>34</v>
      </c>
      <c r="U20" s="154" t="s">
        <v>34</v>
      </c>
      <c r="V20" s="154" t="s">
        <v>34</v>
      </c>
      <c r="W20" s="154" t="s">
        <v>34</v>
      </c>
      <c r="X20" s="220" t="s">
        <v>34</v>
      </c>
      <c r="Y20" s="154" t="s">
        <v>34</v>
      </c>
      <c r="Z20" s="154" t="s">
        <v>34</v>
      </c>
      <c r="AA20" s="154" t="s">
        <v>34</v>
      </c>
      <c r="AB20" s="154" t="s">
        <v>34</v>
      </c>
      <c r="AC20" s="154" t="s">
        <v>34</v>
      </c>
      <c r="AD20" s="154" t="s">
        <v>34</v>
      </c>
    </row>
    <row customFormat="true" customHeight="true" ht="14.1000003814697" outlineLevel="0" r="21" s="213">
      <c r="A21" s="224" t="s">
        <v>228</v>
      </c>
      <c r="B21" s="225" t="n">
        <f aca="false" ca="false" dt2D="false" dtr="false" t="normal">SUM(B19:B20)</f>
        <v>35.25</v>
      </c>
      <c r="C21" s="228" t="n">
        <f aca="false" ca="false" dt2D="false" dtr="false" t="normal">SUM(C19:C20)</f>
        <v>66</v>
      </c>
      <c r="D21" s="228" t="n">
        <f aca="false" ca="false" dt2D="false" dtr="false" t="normal">SUM(D19:D20)</f>
        <v>71</v>
      </c>
      <c r="E21" s="232" t="n">
        <f aca="false" ca="false" dt2D="false" dtr="false" t="normal">D21/B21</f>
        <v>2.0141843971631204</v>
      </c>
      <c r="F21" s="228" t="n">
        <f aca="false" ca="false" dt2D="false" dtr="false" t="normal">SUM(F19:F20)</f>
        <v>8</v>
      </c>
      <c r="G21" s="232" t="s">
        <v>34</v>
      </c>
      <c r="H21" s="154" t="s">
        <v>34</v>
      </c>
      <c r="I21" s="228" t="n">
        <f aca="false" ca="false" dt2D="false" dtr="false" t="normal">SUM(I19:I20)</f>
        <v>1</v>
      </c>
      <c r="J21" s="154" t="s">
        <v>34</v>
      </c>
      <c r="K21" s="154" t="s">
        <v>34</v>
      </c>
      <c r="L21" s="228" t="n">
        <f aca="false" ca="false" dt2D="false" dtr="false" t="normal">SUM(L19:L20)</f>
        <v>4</v>
      </c>
      <c r="M21" s="228" t="n">
        <f aca="false" ca="false" dt2D="false" dtr="false" t="normal">SUM(M19:M20)</f>
        <v>3</v>
      </c>
      <c r="N21" s="228" t="n">
        <f aca="false" ca="false" dt2D="false" dtr="false" t="normal">SUM(N19:N20)</f>
        <v>8</v>
      </c>
      <c r="O21" s="228" t="n">
        <f aca="false" ca="false" dt2D="false" dtr="false" t="normal">SUM(O19:O20)</f>
        <v>1</v>
      </c>
      <c r="P21" s="154" t="s">
        <v>34</v>
      </c>
      <c r="Q21" s="154" t="s">
        <v>34</v>
      </c>
      <c r="R21" s="228" t="n">
        <f aca="false" ca="false" dt2D="false" dtr="false" t="normal">SUM(R19:R20)</f>
        <v>4</v>
      </c>
      <c r="S21" s="228" t="n">
        <f aca="false" ca="false" dt2D="false" dtr="false" t="normal">SUM(S19:S20)</f>
        <v>3</v>
      </c>
      <c r="T21" s="228" t="s">
        <v>34</v>
      </c>
      <c r="U21" s="228" t="n">
        <f aca="false" ca="false" dt2D="false" dtr="false" t="normal">SUM(U19:U20)</f>
        <v>11</v>
      </c>
      <c r="V21" s="232" t="s">
        <v>34</v>
      </c>
      <c r="W21" s="228" t="n">
        <f aca="false" ca="false" dt2D="false" dtr="false" t="normal">SUM(W19:W20)</f>
        <v>8</v>
      </c>
      <c r="X21" s="233" t="s">
        <v>34</v>
      </c>
      <c r="Y21" s="228" t="s">
        <v>229</v>
      </c>
      <c r="Z21" s="228" t="n">
        <f aca="false" ca="false" dt2D="false" dtr="false" t="normal">SUM(Z19:Z20)</f>
        <v>1</v>
      </c>
      <c r="AA21" s="228" t="s">
        <v>229</v>
      </c>
      <c r="AB21" s="228" t="s">
        <v>229</v>
      </c>
      <c r="AC21" s="228" t="n">
        <f aca="false" ca="false" dt2D="false" dtr="false" t="normal">SUM(AC19:AC20)</f>
        <v>4</v>
      </c>
      <c r="AD21" s="228" t="n">
        <f aca="false" ca="false" dt2D="false" dtr="false" t="normal">SUM(AD19:AD20)</f>
        <v>3</v>
      </c>
    </row>
    <row customFormat="true" customHeight="true" ht="28.5" outlineLevel="0" r="22" s="54">
      <c r="A22" s="230" t="s">
        <v>230</v>
      </c>
      <c r="B22" s="222" t="n"/>
      <c r="C22" s="154" t="n"/>
      <c r="D22" s="154" t="n"/>
      <c r="E22" s="231" t="n"/>
      <c r="F22" s="154" t="n"/>
      <c r="G22" s="154" t="n"/>
      <c r="H22" s="154" t="n"/>
      <c r="I22" s="154" t="n"/>
      <c r="J22" s="154" t="n"/>
      <c r="K22" s="154" t="n"/>
      <c r="L22" s="154" t="n"/>
      <c r="M22" s="154" t="n"/>
      <c r="N22" s="154" t="n"/>
      <c r="O22" s="154" t="n"/>
      <c r="P22" s="154" t="n"/>
      <c r="Q22" s="154" t="n"/>
      <c r="R22" s="154" t="n"/>
      <c r="S22" s="154" t="n"/>
      <c r="T22" s="154" t="n"/>
      <c r="U22" s="154" t="n"/>
      <c r="V22" s="231" t="n"/>
      <c r="W22" s="154" t="n"/>
      <c r="X22" s="220" t="n"/>
      <c r="Y22" s="228" t="n"/>
      <c r="Z22" s="154" t="n"/>
      <c r="AA22" s="228" t="n"/>
      <c r="AB22" s="228" t="n"/>
      <c r="AC22" s="154" t="n"/>
      <c r="AD22" s="154" t="n"/>
    </row>
    <row customFormat="true" customHeight="true" ht="14.1000003814697" outlineLevel="0" r="23" s="194">
      <c r="A23" s="221" t="s">
        <v>45</v>
      </c>
      <c r="B23" s="222" t="n">
        <v>40.51</v>
      </c>
      <c r="C23" s="154" t="n">
        <v>42</v>
      </c>
      <c r="D23" s="154" t="n">
        <v>70</v>
      </c>
      <c r="E23" s="220" t="n">
        <f aca="false" ca="false" dt2D="false" dtr="false" t="normal">D23/B23</f>
        <v>1.7279684028634905</v>
      </c>
      <c r="F23" s="154" t="n">
        <v>2</v>
      </c>
      <c r="G23" s="231" t="n">
        <v>5</v>
      </c>
      <c r="H23" s="154" t="s">
        <v>34</v>
      </c>
      <c r="I23" s="154" t="n">
        <v>0</v>
      </c>
      <c r="J23" s="154" t="s">
        <v>34</v>
      </c>
      <c r="K23" s="154" t="s">
        <v>34</v>
      </c>
      <c r="L23" s="154" t="n">
        <v>1</v>
      </c>
      <c r="M23" s="154" t="n">
        <v>1</v>
      </c>
      <c r="N23" s="154" t="n">
        <v>2</v>
      </c>
      <c r="O23" s="154" t="s">
        <v>34</v>
      </c>
      <c r="P23" s="154" t="s">
        <v>34</v>
      </c>
      <c r="Q23" s="154" t="s">
        <v>34</v>
      </c>
      <c r="R23" s="154" t="n">
        <v>1</v>
      </c>
      <c r="S23" s="154" t="n">
        <v>1</v>
      </c>
      <c r="T23" s="234" t="n">
        <v>100</v>
      </c>
      <c r="U23" s="154" t="n">
        <v>5</v>
      </c>
      <c r="V23" s="231" t="n">
        <v>8</v>
      </c>
      <c r="W23" s="154" t="n">
        <v>4</v>
      </c>
      <c r="X23" s="235" t="n">
        <v>5</v>
      </c>
      <c r="Y23" s="228" t="s">
        <v>34</v>
      </c>
      <c r="Z23" s="154" t="n">
        <v>0</v>
      </c>
      <c r="AA23" s="228" t="s">
        <v>34</v>
      </c>
      <c r="AB23" s="228" t="s">
        <v>34</v>
      </c>
      <c r="AC23" s="154" t="n">
        <v>2</v>
      </c>
      <c r="AD23" s="154" t="n">
        <v>2</v>
      </c>
    </row>
    <row customFormat="true" customHeight="true" ht="14.1000003814697" outlineLevel="0" r="24" s="194">
      <c r="A24" s="224" t="s">
        <v>228</v>
      </c>
      <c r="B24" s="225" t="n">
        <f aca="false" ca="false" dt2D="false" dtr="false" t="normal">B23</f>
        <v>40.51</v>
      </c>
      <c r="C24" s="236" t="n">
        <f aca="false" ca="false" dt2D="false" dtr="false" t="normal">C23</f>
        <v>42</v>
      </c>
      <c r="D24" s="236" t="n">
        <f aca="false" ca="false" dt2D="false" dtr="false" t="normal">D23</f>
        <v>70</v>
      </c>
      <c r="E24" s="237" t="n">
        <f aca="false" ca="false" dt2D="false" dtr="false" t="normal">D24/B24</f>
        <v>1.7279684028634905</v>
      </c>
      <c r="F24" s="236" t="n">
        <f aca="false" ca="false" dt2D="false" dtr="false" t="normal">F23</f>
        <v>2</v>
      </c>
      <c r="G24" s="238" t="s">
        <v>34</v>
      </c>
      <c r="H24" s="154" t="s">
        <v>34</v>
      </c>
      <c r="I24" s="236" t="n">
        <f aca="false" ca="false" dt2D="false" dtr="false" t="normal">I23</f>
        <v>0</v>
      </c>
      <c r="J24" s="154" t="s">
        <v>34</v>
      </c>
      <c r="K24" s="154" t="s">
        <v>34</v>
      </c>
      <c r="L24" s="236" t="n">
        <f aca="false" ca="false" dt2D="false" dtr="false" t="normal">L23</f>
        <v>1</v>
      </c>
      <c r="M24" s="236" t="n">
        <f aca="false" ca="false" dt2D="false" dtr="false" t="normal">M23</f>
        <v>1</v>
      </c>
      <c r="N24" s="236" t="n">
        <f aca="false" ca="false" dt2D="false" dtr="false" t="normal">N23</f>
        <v>2</v>
      </c>
      <c r="O24" s="154" t="s">
        <v>34</v>
      </c>
      <c r="P24" s="154" t="s">
        <v>34</v>
      </c>
      <c r="Q24" s="154" t="s">
        <v>34</v>
      </c>
      <c r="R24" s="236" t="n">
        <f aca="false" ca="false" dt2D="false" dtr="false" t="normal">SUM(R23)</f>
        <v>1</v>
      </c>
      <c r="S24" s="236" t="n">
        <f aca="false" ca="false" dt2D="false" dtr="false" t="normal">S23</f>
        <v>1</v>
      </c>
      <c r="T24" s="239" t="s">
        <v>34</v>
      </c>
      <c r="U24" s="236" t="n">
        <f aca="false" ca="false" dt2D="false" dtr="false" t="normal">U23</f>
        <v>5</v>
      </c>
      <c r="V24" s="232" t="s">
        <v>34</v>
      </c>
      <c r="W24" s="236" t="n">
        <f aca="false" ca="false" dt2D="false" dtr="false" t="normal">W23</f>
        <v>4</v>
      </c>
      <c r="X24" s="238" t="n">
        <f aca="false" ca="false" dt2D="false" dtr="false" t="normal">X23</f>
        <v>5</v>
      </c>
      <c r="Y24" s="228" t="s">
        <v>229</v>
      </c>
      <c r="Z24" s="236" t="n">
        <f aca="false" ca="false" dt2D="false" dtr="false" t="normal">Z23</f>
        <v>0</v>
      </c>
      <c r="AA24" s="228" t="s">
        <v>229</v>
      </c>
      <c r="AB24" s="228" t="s">
        <v>229</v>
      </c>
      <c r="AC24" s="236" t="n">
        <f aca="false" ca="false" dt2D="false" dtr="false" t="normal">AC23</f>
        <v>2</v>
      </c>
      <c r="AD24" s="236" t="n">
        <f aca="false" ca="false" dt2D="false" dtr="false" t="normal">AD23</f>
        <v>2</v>
      </c>
    </row>
    <row customFormat="true" customHeight="true" ht="14.1000003814697" outlineLevel="0" r="25" s="49">
      <c r="A25" s="230" t="s">
        <v>64</v>
      </c>
      <c r="B25" s="222" t="n"/>
      <c r="C25" s="154" t="n"/>
      <c r="D25" s="154" t="n"/>
      <c r="E25" s="231" t="n"/>
      <c r="F25" s="154" t="n"/>
      <c r="G25" s="154" t="n"/>
      <c r="H25" s="154" t="n"/>
      <c r="I25" s="154" t="n"/>
      <c r="J25" s="154" t="n"/>
      <c r="K25" s="154" t="n"/>
      <c r="L25" s="154" t="n"/>
      <c r="M25" s="154" t="n"/>
      <c r="N25" s="154" t="n"/>
      <c r="O25" s="154" t="n"/>
      <c r="P25" s="154" t="n"/>
      <c r="Q25" s="154" t="n"/>
      <c r="R25" s="154" t="n"/>
      <c r="S25" s="154" t="n"/>
      <c r="T25" s="231" t="n"/>
      <c r="U25" s="154" t="n"/>
      <c r="V25" s="231" t="n"/>
      <c r="W25" s="154" t="n"/>
      <c r="X25" s="220" t="n"/>
      <c r="Y25" s="228" t="n"/>
      <c r="Z25" s="154" t="n"/>
      <c r="AA25" s="228" t="n"/>
      <c r="AB25" s="228" t="n"/>
      <c r="AC25" s="154" t="n"/>
      <c r="AD25" s="154" t="n"/>
    </row>
    <row customFormat="true" customHeight="true" ht="14.1000003814697" outlineLevel="0" r="26" s="194">
      <c r="A26" s="221" t="s">
        <v>65</v>
      </c>
      <c r="B26" s="222" t="n">
        <v>91.2</v>
      </c>
      <c r="C26" s="154" t="n">
        <v>100</v>
      </c>
      <c r="D26" s="154" t="n">
        <v>111</v>
      </c>
      <c r="E26" s="220" t="n">
        <f aca="false" ca="false" dt2D="false" dtr="false" t="normal">D26/B26</f>
        <v>1.2171052631578947</v>
      </c>
      <c r="F26" s="154" t="n">
        <v>8</v>
      </c>
      <c r="G26" s="154" t="n">
        <v>8</v>
      </c>
      <c r="H26" s="154" t="s">
        <v>34</v>
      </c>
      <c r="I26" s="154" t="n">
        <v>1</v>
      </c>
      <c r="J26" s="154" t="s">
        <v>34</v>
      </c>
      <c r="K26" s="154" t="s">
        <v>34</v>
      </c>
      <c r="L26" s="154" t="n">
        <v>5</v>
      </c>
      <c r="M26" s="154" t="n">
        <v>2</v>
      </c>
      <c r="N26" s="154" t="n">
        <v>7</v>
      </c>
      <c r="O26" s="154" t="s">
        <v>34</v>
      </c>
      <c r="P26" s="154" t="s">
        <v>34</v>
      </c>
      <c r="Q26" s="154" t="s">
        <v>34</v>
      </c>
      <c r="R26" s="154" t="n">
        <v>5</v>
      </c>
      <c r="S26" s="154" t="n">
        <v>2</v>
      </c>
      <c r="T26" s="231" t="n">
        <v>88</v>
      </c>
      <c r="U26" s="154" t="n">
        <v>8</v>
      </c>
      <c r="V26" s="231" t="n">
        <v>8</v>
      </c>
      <c r="W26" s="154" t="n">
        <v>8</v>
      </c>
      <c r="X26" s="235" t="n">
        <v>7.3</v>
      </c>
      <c r="Y26" s="228" t="s">
        <v>34</v>
      </c>
      <c r="Z26" s="154" t="n">
        <v>1</v>
      </c>
      <c r="AA26" s="228" t="s">
        <v>34</v>
      </c>
      <c r="AB26" s="228" t="s">
        <v>34</v>
      </c>
      <c r="AC26" s="154" t="n">
        <v>5</v>
      </c>
      <c r="AD26" s="154" t="n">
        <v>2</v>
      </c>
    </row>
    <row customFormat="true" customHeight="true" ht="14.1000003814697" outlineLevel="0" r="27" s="240">
      <c r="A27" s="224" t="s">
        <v>228</v>
      </c>
      <c r="B27" s="225" t="n">
        <f aca="false" ca="false" dt2D="false" dtr="false" t="normal">B26</f>
        <v>91.2</v>
      </c>
      <c r="C27" s="236" t="n">
        <f aca="false" ca="false" dt2D="false" dtr="false" t="normal">C26</f>
        <v>100</v>
      </c>
      <c r="D27" s="236" t="n">
        <f aca="false" ca="false" dt2D="false" dtr="false" t="normal">D26</f>
        <v>111</v>
      </c>
      <c r="E27" s="237" t="n">
        <f aca="false" ca="false" dt2D="false" dtr="false" t="normal">D27/B27</f>
        <v>1.2171052631578947</v>
      </c>
      <c r="F27" s="236" t="n">
        <f aca="false" ca="false" dt2D="false" dtr="false" t="normal">F26</f>
        <v>8</v>
      </c>
      <c r="G27" s="238" t="s">
        <v>34</v>
      </c>
      <c r="H27" s="228" t="s">
        <v>34</v>
      </c>
      <c r="I27" s="236" t="n">
        <f aca="false" ca="false" dt2D="false" dtr="false" t="normal">I26</f>
        <v>1</v>
      </c>
      <c r="J27" s="228" t="s">
        <v>34</v>
      </c>
      <c r="K27" s="228" t="s">
        <v>34</v>
      </c>
      <c r="L27" s="236" t="n">
        <f aca="false" ca="false" dt2D="false" dtr="false" t="normal">L26</f>
        <v>5</v>
      </c>
      <c r="M27" s="236" t="n">
        <f aca="false" ca="false" dt2D="false" dtr="false" t="normal">M26</f>
        <v>2</v>
      </c>
      <c r="N27" s="236" t="n">
        <f aca="false" ca="false" dt2D="false" dtr="false" t="normal">N26</f>
        <v>7</v>
      </c>
      <c r="O27" s="228" t="s">
        <v>34</v>
      </c>
      <c r="P27" s="228" t="s">
        <v>34</v>
      </c>
      <c r="Q27" s="228" t="s">
        <v>34</v>
      </c>
      <c r="R27" s="228" t="n">
        <f aca="false" ca="false" dt2D="false" dtr="false" t="normal">R26</f>
        <v>5</v>
      </c>
      <c r="S27" s="228" t="n">
        <f aca="false" ca="false" dt2D="false" dtr="false" t="normal">S26</f>
        <v>2</v>
      </c>
      <c r="T27" s="232" t="s">
        <v>34</v>
      </c>
      <c r="U27" s="236" t="n">
        <f aca="false" ca="false" dt2D="false" dtr="false" t="normal">U26</f>
        <v>8</v>
      </c>
      <c r="V27" s="232" t="s">
        <v>34</v>
      </c>
      <c r="W27" s="236" t="n">
        <f aca="false" ca="false" dt2D="false" dtr="false" t="normal">W26</f>
        <v>8</v>
      </c>
      <c r="X27" s="233" t="s">
        <v>34</v>
      </c>
      <c r="Y27" s="228" t="s">
        <v>34</v>
      </c>
      <c r="Z27" s="236" t="n">
        <f aca="false" ca="false" dt2D="false" dtr="false" t="normal">Z26</f>
        <v>1</v>
      </c>
      <c r="AA27" s="228" t="s">
        <v>34</v>
      </c>
      <c r="AB27" s="228" t="s">
        <v>34</v>
      </c>
      <c r="AC27" s="236" t="n">
        <f aca="false" ca="false" dt2D="false" dtr="false" t="normal">AC26</f>
        <v>5</v>
      </c>
      <c r="AD27" s="236" t="n">
        <f aca="false" ca="false" dt2D="false" dtr="false" t="normal">AD26</f>
        <v>2</v>
      </c>
    </row>
    <row customFormat="true" customHeight="true" ht="14.1000003814697" outlineLevel="0" r="28" s="49">
      <c r="A28" s="230" t="s">
        <v>66</v>
      </c>
      <c r="B28" s="222" t="n"/>
      <c r="C28" s="154" t="n"/>
      <c r="D28" s="154" t="n"/>
      <c r="E28" s="231" t="n"/>
      <c r="F28" s="154" t="n"/>
      <c r="G28" s="154" t="n"/>
      <c r="H28" s="154" t="n"/>
      <c r="I28" s="154" t="n"/>
      <c r="J28" s="154" t="n"/>
      <c r="K28" s="154" t="n"/>
      <c r="L28" s="154" t="n"/>
      <c r="M28" s="154" t="n"/>
      <c r="N28" s="154" t="n"/>
      <c r="O28" s="154" t="n"/>
      <c r="P28" s="154" t="n"/>
      <c r="Q28" s="154" t="n"/>
      <c r="R28" s="154" t="n"/>
      <c r="S28" s="154" t="n"/>
      <c r="T28" s="154" t="n"/>
      <c r="U28" s="154" t="n"/>
      <c r="V28" s="231" t="n"/>
      <c r="W28" s="154" t="n"/>
      <c r="X28" s="220" t="n"/>
      <c r="Y28" s="228" t="n"/>
      <c r="Z28" s="154" t="n"/>
      <c r="AA28" s="228" t="n"/>
      <c r="AB28" s="228" t="n"/>
      <c r="AC28" s="154" t="n"/>
      <c r="AD28" s="154" t="n"/>
    </row>
    <row customFormat="true" customHeight="true" ht="14.1000003814697" outlineLevel="0" r="29" s="194">
      <c r="A29" s="221" t="s">
        <v>68</v>
      </c>
      <c r="B29" s="222" t="n">
        <v>46.73</v>
      </c>
      <c r="C29" s="154" t="n">
        <v>0</v>
      </c>
      <c r="D29" s="154" t="n">
        <v>10</v>
      </c>
      <c r="E29" s="223" t="n">
        <f aca="false" ca="false" dt2D="false" dtr="false" t="normal">D29/B29</f>
        <v>0.21399529210357374</v>
      </c>
      <c r="F29" s="228" t="s">
        <v>229</v>
      </c>
      <c r="G29" s="154" t="s">
        <v>34</v>
      </c>
      <c r="H29" s="154" t="s">
        <v>34</v>
      </c>
      <c r="I29" s="228" t="s">
        <v>229</v>
      </c>
      <c r="J29" s="154" t="s">
        <v>34</v>
      </c>
      <c r="K29" s="154" t="s">
        <v>34</v>
      </c>
      <c r="L29" s="228" t="s">
        <v>229</v>
      </c>
      <c r="M29" s="228" t="s">
        <v>229</v>
      </c>
      <c r="N29" s="154" t="s">
        <v>34</v>
      </c>
      <c r="O29" s="154" t="s">
        <v>34</v>
      </c>
      <c r="P29" s="154" t="s">
        <v>34</v>
      </c>
      <c r="Q29" s="228" t="s">
        <v>229</v>
      </c>
      <c r="R29" s="228" t="s">
        <v>229</v>
      </c>
      <c r="S29" s="228" t="s">
        <v>229</v>
      </c>
      <c r="T29" s="228" t="s">
        <v>229</v>
      </c>
      <c r="U29" s="228" t="s">
        <v>229</v>
      </c>
      <c r="V29" s="228" t="s">
        <v>229</v>
      </c>
      <c r="W29" s="228" t="s">
        <v>229</v>
      </c>
      <c r="X29" s="237" t="s">
        <v>229</v>
      </c>
      <c r="Y29" s="228" t="s">
        <v>229</v>
      </c>
      <c r="Z29" s="228" t="s">
        <v>229</v>
      </c>
      <c r="AA29" s="228" t="s">
        <v>229</v>
      </c>
      <c r="AB29" s="228" t="s">
        <v>229</v>
      </c>
      <c r="AC29" s="228" t="s">
        <v>229</v>
      </c>
      <c r="AD29" s="228" t="s">
        <v>229</v>
      </c>
    </row>
    <row customFormat="true" customHeight="true" ht="14.1000003814697" outlineLevel="0" r="30" s="213">
      <c r="A30" s="224" t="s">
        <v>228</v>
      </c>
      <c r="B30" s="225" t="n">
        <f aca="false" ca="false" dt2D="false" dtr="false" t="normal">SUM(B29)</f>
        <v>46.73</v>
      </c>
      <c r="C30" s="228" t="n">
        <f aca="false" ca="false" dt2D="false" dtr="false" t="normal">C29</f>
        <v>0</v>
      </c>
      <c r="D30" s="228" t="n">
        <f aca="false" ca="false" dt2D="false" dtr="false" t="normal">D29</f>
        <v>10</v>
      </c>
      <c r="E30" s="227" t="n">
        <f aca="false" ca="false" dt2D="false" dtr="false" t="normal">D30/B30</f>
        <v>0.21399529210357374</v>
      </c>
      <c r="F30" s="228" t="n">
        <v>0</v>
      </c>
      <c r="G30" s="228" t="n">
        <v>0</v>
      </c>
      <c r="H30" s="154" t="s">
        <v>34</v>
      </c>
      <c r="I30" s="228" t="n">
        <v>0</v>
      </c>
      <c r="J30" s="154" t="s">
        <v>34</v>
      </c>
      <c r="K30" s="154" t="s">
        <v>34</v>
      </c>
      <c r="L30" s="228" t="n">
        <v>0</v>
      </c>
      <c r="M30" s="228" t="n">
        <v>0</v>
      </c>
      <c r="N30" s="228" t="n">
        <v>0</v>
      </c>
      <c r="O30" s="154" t="s">
        <v>34</v>
      </c>
      <c r="P30" s="154" t="s">
        <v>34</v>
      </c>
      <c r="Q30" s="228" t="s">
        <v>229</v>
      </c>
      <c r="R30" s="228" t="n">
        <v>0</v>
      </c>
      <c r="S30" s="228" t="n">
        <v>0</v>
      </c>
      <c r="T30" s="228" t="s">
        <v>34</v>
      </c>
      <c r="U30" s="228" t="n">
        <v>0</v>
      </c>
      <c r="V30" s="239" t="n">
        <v>0</v>
      </c>
      <c r="W30" s="228" t="n">
        <v>0</v>
      </c>
      <c r="X30" s="229" t="n">
        <v>0</v>
      </c>
      <c r="Y30" s="228" t="s">
        <v>229</v>
      </c>
      <c r="Z30" s="228" t="n">
        <v>0</v>
      </c>
      <c r="AA30" s="228" t="s">
        <v>229</v>
      </c>
      <c r="AB30" s="228" t="s">
        <v>229</v>
      </c>
      <c r="AC30" s="228" t="n">
        <v>0</v>
      </c>
      <c r="AD30" s="228" t="n">
        <v>0</v>
      </c>
    </row>
    <row customFormat="true" customHeight="true" ht="25.5" outlineLevel="0" r="31" s="49">
      <c r="A31" s="230" t="s">
        <v>231</v>
      </c>
      <c r="B31" s="222" t="n"/>
      <c r="C31" s="154" t="n"/>
      <c r="D31" s="154" t="n"/>
      <c r="E31" s="231" t="n"/>
      <c r="F31" s="154" t="n"/>
      <c r="G31" s="154" t="n"/>
      <c r="H31" s="154" t="n"/>
      <c r="I31" s="154" t="n"/>
      <c r="J31" s="154" t="n"/>
      <c r="K31" s="154" t="n"/>
      <c r="L31" s="154" t="n"/>
      <c r="M31" s="154" t="n"/>
      <c r="N31" s="154" t="n"/>
      <c r="O31" s="154" t="n"/>
      <c r="P31" s="154" t="n"/>
      <c r="Q31" s="154" t="n"/>
      <c r="R31" s="154" t="n"/>
      <c r="S31" s="154" t="n"/>
      <c r="T31" s="154" t="n"/>
      <c r="U31" s="154" t="n"/>
      <c r="V31" s="231" t="n"/>
      <c r="W31" s="154" t="n"/>
      <c r="X31" s="220" t="n"/>
      <c r="Y31" s="228" t="n"/>
      <c r="Z31" s="154" t="n"/>
      <c r="AA31" s="228" t="n"/>
      <c r="AB31" s="228" t="n"/>
      <c r="AC31" s="154" t="n"/>
      <c r="AD31" s="154" t="n"/>
    </row>
    <row customFormat="true" customHeight="true" ht="14.1000003814697" outlineLevel="0" r="32" s="190">
      <c r="A32" s="221" t="s">
        <v>90</v>
      </c>
      <c r="B32" s="222" t="n">
        <v>9.58</v>
      </c>
      <c r="C32" s="154" t="n">
        <v>15</v>
      </c>
      <c r="D32" s="154" t="n">
        <v>20</v>
      </c>
      <c r="E32" s="220" t="n">
        <f aca="false" ca="false" dt2D="false" dtr="false" t="normal">D32/B32</f>
        <v>2.0876826722338206</v>
      </c>
      <c r="F32" s="154" t="n">
        <v>1</v>
      </c>
      <c r="G32" s="154" t="s">
        <v>34</v>
      </c>
      <c r="H32" s="154" t="s">
        <v>34</v>
      </c>
      <c r="I32" s="228" t="s">
        <v>34</v>
      </c>
      <c r="J32" s="154" t="s">
        <v>34</v>
      </c>
      <c r="K32" s="154" t="s">
        <v>34</v>
      </c>
      <c r="L32" s="228" t="s">
        <v>34</v>
      </c>
      <c r="M32" s="154" t="n">
        <v>1</v>
      </c>
      <c r="N32" s="154" t="n">
        <v>1</v>
      </c>
      <c r="O32" s="154" t="s">
        <v>34</v>
      </c>
      <c r="P32" s="154" t="s">
        <v>34</v>
      </c>
      <c r="Q32" s="154" t="s">
        <v>34</v>
      </c>
      <c r="R32" s="154" t="s">
        <v>34</v>
      </c>
      <c r="S32" s="154" t="n">
        <v>1</v>
      </c>
      <c r="T32" s="154" t="s">
        <v>34</v>
      </c>
      <c r="U32" s="154" t="n">
        <v>1</v>
      </c>
      <c r="V32" s="231" t="n">
        <v>8</v>
      </c>
      <c r="W32" s="154" t="n">
        <v>1</v>
      </c>
      <c r="X32" s="235" t="n">
        <v>5</v>
      </c>
      <c r="Y32" s="228" t="s">
        <v>34</v>
      </c>
      <c r="Z32" s="228" t="s">
        <v>34</v>
      </c>
      <c r="AA32" s="228" t="s">
        <v>34</v>
      </c>
      <c r="AB32" s="228" t="s">
        <v>34</v>
      </c>
      <c r="AC32" s="228" t="s">
        <v>34</v>
      </c>
      <c r="AD32" s="154" t="n">
        <v>1</v>
      </c>
    </row>
    <row customFormat="true" customHeight="true" ht="14.1000003814697" outlineLevel="0" r="33" s="190">
      <c r="A33" s="221" t="s">
        <v>88</v>
      </c>
      <c r="B33" s="222" t="n">
        <f aca="false" ca="false" dt2D="false" dtr="false" t="normal">13.45+0.35</f>
        <v>13.799999999999999</v>
      </c>
      <c r="C33" s="154" t="n">
        <v>168</v>
      </c>
      <c r="D33" s="154" t="n">
        <v>168</v>
      </c>
      <c r="E33" s="220" t="n">
        <f aca="false" ca="false" dt2D="false" dtr="false" t="normal">D33/B33</f>
        <v>12.173913043478262</v>
      </c>
      <c r="F33" s="154" t="n">
        <v>20</v>
      </c>
      <c r="G33" s="231" t="n">
        <v>12</v>
      </c>
      <c r="H33" s="154" t="s">
        <v>34</v>
      </c>
      <c r="I33" s="228" t="s">
        <v>34</v>
      </c>
      <c r="J33" s="154" t="s">
        <v>34</v>
      </c>
      <c r="K33" s="154" t="s">
        <v>34</v>
      </c>
      <c r="L33" s="154" t="n">
        <v>14</v>
      </c>
      <c r="M33" s="154" t="n">
        <v>6</v>
      </c>
      <c r="N33" s="154" t="n">
        <v>20</v>
      </c>
      <c r="O33" s="154" t="s">
        <v>34</v>
      </c>
      <c r="P33" s="154" t="s">
        <v>34</v>
      </c>
      <c r="Q33" s="154" t="s">
        <v>34</v>
      </c>
      <c r="R33" s="154" t="n">
        <v>14</v>
      </c>
      <c r="S33" s="154" t="n">
        <v>6</v>
      </c>
      <c r="T33" s="154" t="n">
        <f aca="false" ca="false" dt2D="false" dtr="false" t="normal">N33*100/F33</f>
        <v>100</v>
      </c>
      <c r="U33" s="154" t="n">
        <v>42</v>
      </c>
      <c r="V33" s="231" t="n">
        <v>25</v>
      </c>
      <c r="W33" s="154" t="n">
        <v>20</v>
      </c>
      <c r="X33" s="235" t="n">
        <v>12</v>
      </c>
      <c r="Y33" s="228" t="s">
        <v>34</v>
      </c>
      <c r="Z33" s="228" t="s">
        <v>34</v>
      </c>
      <c r="AA33" s="228" t="s">
        <v>34</v>
      </c>
      <c r="AB33" s="228" t="s">
        <v>34</v>
      </c>
      <c r="AC33" s="154" t="n">
        <v>14</v>
      </c>
      <c r="AD33" s="154" t="n">
        <v>6</v>
      </c>
    </row>
    <row customFormat="true" customHeight="true" ht="14.1000003814697" outlineLevel="0" r="34" s="241">
      <c r="A34" s="224" t="s">
        <v>228</v>
      </c>
      <c r="B34" s="225" t="n">
        <f aca="false" ca="false" dt2D="false" dtr="false" t="normal">SUM(B32:B33)</f>
        <v>23.38</v>
      </c>
      <c r="C34" s="228" t="n">
        <f aca="false" ca="false" dt2D="false" dtr="false" t="normal">SUM(C32:C33)</f>
        <v>183</v>
      </c>
      <c r="D34" s="228" t="n">
        <f aca="false" ca="false" dt2D="false" dtr="false" t="normal">SUM(D32:D33)</f>
        <v>188</v>
      </c>
      <c r="E34" s="237" t="n">
        <f aca="false" ca="false" dt2D="false" dtr="false" t="normal">D34/B34</f>
        <v>8.041060735671515</v>
      </c>
      <c r="F34" s="228" t="n">
        <f aca="false" ca="false" dt2D="false" dtr="false" t="normal">SUM(F32:F33)</f>
        <v>21</v>
      </c>
      <c r="G34" s="232" t="s">
        <v>34</v>
      </c>
      <c r="H34" s="154" t="s">
        <v>34</v>
      </c>
      <c r="I34" s="228" t="n">
        <f aca="false" ca="false" dt2D="false" dtr="false" t="normal">SUM(I32:I33)</f>
        <v>0</v>
      </c>
      <c r="J34" s="154" t="s">
        <v>34</v>
      </c>
      <c r="K34" s="154" t="s">
        <v>34</v>
      </c>
      <c r="L34" s="228" t="n">
        <f aca="false" ca="false" dt2D="false" dtr="false" t="normal">SUM(L32:L33)</f>
        <v>14</v>
      </c>
      <c r="M34" s="228" t="n">
        <f aca="false" ca="false" dt2D="false" dtr="false" t="normal">SUM(M32:M33)</f>
        <v>7</v>
      </c>
      <c r="N34" s="228" t="n">
        <f aca="false" ca="false" dt2D="false" dtr="false" t="normal">SUM(N32:N33)</f>
        <v>21</v>
      </c>
      <c r="O34" s="154" t="s">
        <v>34</v>
      </c>
      <c r="P34" s="154" t="s">
        <v>34</v>
      </c>
      <c r="Q34" s="154" t="s">
        <v>34</v>
      </c>
      <c r="R34" s="228" t="n">
        <f aca="false" ca="false" dt2D="false" dtr="false" t="normal">SUM(R32:R33)</f>
        <v>14</v>
      </c>
      <c r="S34" s="228" t="n">
        <f aca="false" ca="false" dt2D="false" dtr="false" t="normal">SUM(S32:S33)</f>
        <v>7</v>
      </c>
      <c r="T34" s="154" t="s">
        <v>34</v>
      </c>
      <c r="U34" s="228" t="n">
        <f aca="false" ca="false" dt2D="false" dtr="false" t="normal">SUM(U32:U33)</f>
        <v>43</v>
      </c>
      <c r="V34" s="231" t="s">
        <v>34</v>
      </c>
      <c r="W34" s="228" t="n">
        <f aca="false" ca="false" dt2D="false" dtr="false" t="normal">SUM(W32:W33)</f>
        <v>21</v>
      </c>
      <c r="X34" s="237" t="s">
        <v>34</v>
      </c>
      <c r="Y34" s="228" t="s">
        <v>34</v>
      </c>
      <c r="Z34" s="228" t="n">
        <f aca="false" ca="false" dt2D="false" dtr="false" t="normal">SUM(Z32:Z33)</f>
        <v>0</v>
      </c>
      <c r="AA34" s="228" t="s">
        <v>34</v>
      </c>
      <c r="AB34" s="228" t="s">
        <v>34</v>
      </c>
      <c r="AC34" s="228" t="n">
        <f aca="false" ca="false" dt2D="false" dtr="false" t="normal">SUM(AC32:AC33)</f>
        <v>14</v>
      </c>
      <c r="AD34" s="228" t="n">
        <f aca="false" ca="false" dt2D="false" dtr="false" t="normal">SUM(AD32:AD33)</f>
        <v>7</v>
      </c>
    </row>
    <row customFormat="true" customHeight="true" ht="14.1000003814697" outlineLevel="0" r="35" s="242">
      <c r="A35" s="230" t="s">
        <v>211</v>
      </c>
      <c r="B35" s="222" t="n"/>
      <c r="C35" s="154" t="n"/>
      <c r="D35" s="154" t="n"/>
      <c r="E35" s="231" t="n"/>
      <c r="F35" s="154" t="n"/>
      <c r="G35" s="154" t="n"/>
      <c r="H35" s="154" t="n"/>
      <c r="I35" s="154" t="n"/>
      <c r="J35" s="154" t="n"/>
      <c r="K35" s="154" t="n"/>
      <c r="L35" s="154" t="n"/>
      <c r="M35" s="154" t="n"/>
      <c r="N35" s="154" t="n"/>
      <c r="O35" s="154" t="n"/>
      <c r="P35" s="154" t="n"/>
      <c r="Q35" s="154" t="n"/>
      <c r="R35" s="154" t="n"/>
      <c r="S35" s="154" t="n"/>
      <c r="T35" s="154" t="n"/>
      <c r="U35" s="154" t="n"/>
      <c r="V35" s="231" t="n"/>
      <c r="W35" s="154" t="n"/>
      <c r="X35" s="220" t="n"/>
      <c r="Y35" s="228" t="n"/>
      <c r="Z35" s="154" t="n"/>
      <c r="AA35" s="228" t="n"/>
      <c r="AB35" s="228" t="n"/>
      <c r="AC35" s="154" t="n"/>
      <c r="AD35" s="154" t="n"/>
    </row>
    <row customFormat="true" customHeight="true" ht="14.1000003814697" outlineLevel="0" r="36" s="190">
      <c r="A36" s="221" t="s">
        <v>148</v>
      </c>
      <c r="B36" s="222" t="n">
        <v>33.67</v>
      </c>
      <c r="C36" s="154" t="n">
        <v>14</v>
      </c>
      <c r="D36" s="154" t="n">
        <v>18</v>
      </c>
      <c r="E36" s="223" t="n">
        <f aca="false" ca="false" dt2D="false" dtr="false" t="normal">D36/B36</f>
        <v>0.5346005346005346</v>
      </c>
      <c r="F36" s="154" t="s">
        <v>34</v>
      </c>
      <c r="G36" s="154" t="s">
        <v>34</v>
      </c>
      <c r="H36" s="154" t="s">
        <v>34</v>
      </c>
      <c r="I36" s="154" t="s">
        <v>34</v>
      </c>
      <c r="J36" s="154" t="s">
        <v>34</v>
      </c>
      <c r="K36" s="154" t="s">
        <v>34</v>
      </c>
      <c r="L36" s="154" t="s">
        <v>34</v>
      </c>
      <c r="M36" s="154" t="s">
        <v>34</v>
      </c>
      <c r="N36" s="154" t="s">
        <v>34</v>
      </c>
      <c r="O36" s="154" t="s">
        <v>34</v>
      </c>
      <c r="P36" s="154" t="s">
        <v>34</v>
      </c>
      <c r="Q36" s="154" t="s">
        <v>34</v>
      </c>
      <c r="R36" s="154" t="s">
        <v>34</v>
      </c>
      <c r="S36" s="154" t="s">
        <v>34</v>
      </c>
      <c r="T36" s="154" t="s">
        <v>34</v>
      </c>
      <c r="U36" s="154" t="s">
        <v>34</v>
      </c>
      <c r="V36" s="154" t="s">
        <v>34</v>
      </c>
      <c r="W36" s="154" t="s">
        <v>34</v>
      </c>
      <c r="X36" s="220" t="s">
        <v>34</v>
      </c>
      <c r="Y36" s="154" t="s">
        <v>34</v>
      </c>
      <c r="Z36" s="154" t="s">
        <v>34</v>
      </c>
      <c r="AA36" s="154" t="s">
        <v>34</v>
      </c>
      <c r="AB36" s="154" t="s">
        <v>34</v>
      </c>
      <c r="AC36" s="154" t="s">
        <v>34</v>
      </c>
      <c r="AD36" s="154" t="s">
        <v>34</v>
      </c>
    </row>
    <row customFormat="true" customHeight="true" ht="14.1000003814697" outlineLevel="0" r="37" s="190">
      <c r="A37" s="221" t="s">
        <v>150</v>
      </c>
      <c r="B37" s="222" t="n">
        <v>21.47</v>
      </c>
      <c r="C37" s="154" t="n">
        <v>66</v>
      </c>
      <c r="D37" s="154" t="n">
        <v>0</v>
      </c>
      <c r="E37" s="220" t="s">
        <v>34</v>
      </c>
      <c r="F37" s="154" t="s">
        <v>34</v>
      </c>
      <c r="G37" s="154" t="s">
        <v>34</v>
      </c>
      <c r="H37" s="154" t="s">
        <v>34</v>
      </c>
      <c r="I37" s="154" t="s">
        <v>34</v>
      </c>
      <c r="J37" s="154" t="s">
        <v>34</v>
      </c>
      <c r="K37" s="154" t="s">
        <v>34</v>
      </c>
      <c r="L37" s="154" t="s">
        <v>34</v>
      </c>
      <c r="M37" s="154" t="s">
        <v>34</v>
      </c>
      <c r="N37" s="154" t="s">
        <v>34</v>
      </c>
      <c r="O37" s="154" t="s">
        <v>34</v>
      </c>
      <c r="P37" s="154" t="s">
        <v>34</v>
      </c>
      <c r="Q37" s="154" t="s">
        <v>34</v>
      </c>
      <c r="R37" s="154" t="s">
        <v>34</v>
      </c>
      <c r="S37" s="154" t="s">
        <v>34</v>
      </c>
      <c r="T37" s="154" t="s">
        <v>34</v>
      </c>
      <c r="U37" s="154" t="s">
        <v>34</v>
      </c>
      <c r="V37" s="154" t="s">
        <v>34</v>
      </c>
      <c r="W37" s="154" t="s">
        <v>34</v>
      </c>
      <c r="X37" s="220" t="s">
        <v>34</v>
      </c>
      <c r="Y37" s="154" t="s">
        <v>34</v>
      </c>
      <c r="Z37" s="154" t="s">
        <v>34</v>
      </c>
      <c r="AA37" s="154" t="s">
        <v>34</v>
      </c>
      <c r="AB37" s="154" t="s">
        <v>34</v>
      </c>
      <c r="AC37" s="154" t="s">
        <v>34</v>
      </c>
      <c r="AD37" s="154" t="s">
        <v>34</v>
      </c>
    </row>
    <row customFormat="true" customHeight="true" ht="14.1000003814697" outlineLevel="0" r="38" s="49">
      <c r="A38" s="224" t="s">
        <v>228</v>
      </c>
      <c r="B38" s="225" t="n">
        <f aca="false" ca="false" dt2D="false" dtr="false" t="normal">SUM(B36:B37)</f>
        <v>55.14</v>
      </c>
      <c r="C38" s="236" t="n">
        <f aca="false" ca="false" dt2D="false" dtr="false" t="normal">SUM(C36:C37)</f>
        <v>80</v>
      </c>
      <c r="D38" s="236" t="n">
        <f aca="false" ca="false" dt2D="false" dtr="false" t="normal">SUM(D36:D37)</f>
        <v>18</v>
      </c>
      <c r="E38" s="227" t="n">
        <f aca="false" ca="false" dt2D="false" dtr="false" t="normal">D38/B38</f>
        <v>0.3264417845484222</v>
      </c>
      <c r="F38" s="228" t="n">
        <f aca="false" ca="false" dt2D="false" dtr="false" t="normal">SUM(F36)</f>
        <v>0</v>
      </c>
      <c r="G38" s="228" t="s">
        <v>34</v>
      </c>
      <c r="H38" s="154" t="s">
        <v>34</v>
      </c>
      <c r="I38" s="228" t="n">
        <f aca="false" ca="false" dt2D="false" dtr="false" t="normal">SUM(I36)</f>
        <v>0</v>
      </c>
      <c r="J38" s="154" t="s">
        <v>34</v>
      </c>
      <c r="K38" s="154" t="s">
        <v>34</v>
      </c>
      <c r="L38" s="228" t="n">
        <f aca="false" ca="false" dt2D="false" dtr="false" t="normal">SUM(L36)</f>
        <v>0</v>
      </c>
      <c r="M38" s="228" t="n">
        <f aca="false" ca="false" dt2D="false" dtr="false" t="normal">SUM(M36)</f>
        <v>0</v>
      </c>
      <c r="N38" s="228" t="n">
        <v>0</v>
      </c>
      <c r="O38" s="154" t="s">
        <v>34</v>
      </c>
      <c r="P38" s="154" t="s">
        <v>34</v>
      </c>
      <c r="Q38" s="154" t="s">
        <v>34</v>
      </c>
      <c r="R38" s="228" t="n">
        <v>0</v>
      </c>
      <c r="S38" s="228" t="n">
        <v>0</v>
      </c>
      <c r="T38" s="228" t="n">
        <v>0</v>
      </c>
      <c r="U38" s="228" t="n">
        <f aca="false" ca="false" dt2D="false" dtr="false" t="normal">SUM(U36)</f>
        <v>0</v>
      </c>
      <c r="V38" s="239" t="s">
        <v>34</v>
      </c>
      <c r="W38" s="228" t="n">
        <f aca="false" ca="false" dt2D="false" dtr="false" t="normal">SUM(W36)</f>
        <v>0</v>
      </c>
      <c r="X38" s="237" t="s">
        <v>34</v>
      </c>
      <c r="Y38" s="228" t="s">
        <v>229</v>
      </c>
      <c r="Z38" s="228" t="n">
        <f aca="false" ca="false" dt2D="false" dtr="false" t="normal">SUM(Z36)</f>
        <v>0</v>
      </c>
      <c r="AA38" s="228" t="s">
        <v>229</v>
      </c>
      <c r="AB38" s="228" t="s">
        <v>229</v>
      </c>
      <c r="AC38" s="228" t="n">
        <f aca="false" ca="false" dt2D="false" dtr="false" t="normal">SUM(AC36)</f>
        <v>0</v>
      </c>
      <c r="AD38" s="228" t="n">
        <f aca="false" ca="false" dt2D="false" dtr="false" t="normal">SUM(AD36)</f>
        <v>0</v>
      </c>
    </row>
    <row customFormat="true" customHeight="true" ht="14.1000003814697" outlineLevel="0" r="39" s="54">
      <c r="A39" s="230" t="s">
        <v>213</v>
      </c>
      <c r="B39" s="222" t="n"/>
      <c r="C39" s="154" t="n"/>
      <c r="D39" s="154" t="n"/>
      <c r="E39" s="223" t="n"/>
      <c r="F39" s="154" t="n"/>
      <c r="G39" s="154" t="n"/>
      <c r="H39" s="154" t="n"/>
      <c r="I39" s="154" t="n"/>
      <c r="J39" s="154" t="n"/>
      <c r="K39" s="154" t="n"/>
      <c r="L39" s="154" t="n"/>
      <c r="M39" s="154" t="n"/>
      <c r="N39" s="154" t="n"/>
      <c r="O39" s="154" t="n"/>
      <c r="P39" s="154" t="n"/>
      <c r="Q39" s="154" t="n"/>
      <c r="R39" s="154" t="n"/>
      <c r="S39" s="154" t="n"/>
      <c r="T39" s="154" t="n"/>
      <c r="U39" s="154" t="n"/>
      <c r="V39" s="231" t="n"/>
      <c r="W39" s="154" t="n"/>
      <c r="X39" s="220" t="n"/>
      <c r="Y39" s="228" t="n"/>
      <c r="Z39" s="154" t="n"/>
      <c r="AA39" s="228" t="n"/>
      <c r="AB39" s="228" t="n"/>
      <c r="AC39" s="154" t="n"/>
      <c r="AD39" s="154" t="n"/>
    </row>
    <row customFormat="true" customHeight="true" ht="14.1000003814697" outlineLevel="0" r="40" s="54">
      <c r="A40" s="221" t="s">
        <v>90</v>
      </c>
      <c r="B40" s="222" t="n">
        <v>31.31</v>
      </c>
      <c r="C40" s="154" t="n">
        <v>328</v>
      </c>
      <c r="D40" s="154" t="n">
        <v>336</v>
      </c>
      <c r="E40" s="220" t="n">
        <f aca="false" ca="false" dt2D="false" dtr="false" t="normal">D40/B40</f>
        <v>10.731395720217183</v>
      </c>
      <c r="F40" s="154" t="n">
        <v>49</v>
      </c>
      <c r="G40" s="231" t="n">
        <v>15</v>
      </c>
      <c r="H40" s="154" t="s">
        <v>34</v>
      </c>
      <c r="I40" s="154" t="n">
        <v>4</v>
      </c>
      <c r="J40" s="154" t="s">
        <v>34</v>
      </c>
      <c r="K40" s="154" t="s">
        <v>34</v>
      </c>
      <c r="L40" s="154" t="n">
        <v>35</v>
      </c>
      <c r="M40" s="154" t="n">
        <v>10</v>
      </c>
      <c r="N40" s="154" t="n">
        <v>49</v>
      </c>
      <c r="O40" s="154" t="n">
        <v>4</v>
      </c>
      <c r="P40" s="154" t="s">
        <v>34</v>
      </c>
      <c r="Q40" s="154" t="s">
        <v>34</v>
      </c>
      <c r="R40" s="154" t="n">
        <v>35</v>
      </c>
      <c r="S40" s="154" t="n">
        <v>10</v>
      </c>
      <c r="T40" s="154" t="n">
        <v>100</v>
      </c>
      <c r="U40" s="154" t="n">
        <v>60</v>
      </c>
      <c r="V40" s="231" t="n">
        <v>18</v>
      </c>
      <c r="W40" s="154" t="n">
        <v>49</v>
      </c>
      <c r="X40" s="235" t="n">
        <v>13.4</v>
      </c>
      <c r="Y40" s="228" t="s">
        <v>34</v>
      </c>
      <c r="Z40" s="154" t="n">
        <v>4</v>
      </c>
      <c r="AA40" s="228" t="s">
        <v>34</v>
      </c>
      <c r="AB40" s="228" t="s">
        <v>34</v>
      </c>
      <c r="AC40" s="154" t="n">
        <v>35</v>
      </c>
      <c r="AD40" s="154" t="n">
        <v>10</v>
      </c>
    </row>
    <row customFormat="true" customHeight="true" ht="14.1000003814697" outlineLevel="0" r="41" s="54">
      <c r="A41" s="224" t="s">
        <v>228</v>
      </c>
      <c r="B41" s="225" t="n">
        <f aca="false" ca="false" dt2D="false" dtr="false" t="normal">SUM(SUM(B40))</f>
        <v>31.31</v>
      </c>
      <c r="C41" s="228" t="n">
        <f aca="false" ca="false" dt2D="false" dtr="false" t="normal">SUM(C40)</f>
        <v>328</v>
      </c>
      <c r="D41" s="228" t="n">
        <f aca="false" ca="false" dt2D="false" dtr="false" t="normal">SUM(D40)</f>
        <v>336</v>
      </c>
      <c r="E41" s="237" t="n">
        <f aca="false" ca="false" dt2D="false" dtr="false" t="normal">D41/B41</f>
        <v>10.731395720217183</v>
      </c>
      <c r="F41" s="228" t="n">
        <f aca="false" ca="false" dt2D="false" dtr="false" t="normal">F40</f>
        <v>49</v>
      </c>
      <c r="G41" s="232" t="s">
        <v>34</v>
      </c>
      <c r="H41" s="228" t="s">
        <v>229</v>
      </c>
      <c r="I41" s="228" t="n">
        <f aca="false" ca="false" dt2D="false" dtr="false" t="normal">I40</f>
        <v>4</v>
      </c>
      <c r="J41" s="228" t="s">
        <v>229</v>
      </c>
      <c r="K41" s="228" t="s">
        <v>229</v>
      </c>
      <c r="L41" s="228" t="n">
        <f aca="false" ca="false" dt2D="false" dtr="false" t="normal">L40</f>
        <v>35</v>
      </c>
      <c r="M41" s="228" t="n">
        <v>10</v>
      </c>
      <c r="N41" s="228" t="n">
        <f aca="false" ca="false" dt2D="false" dtr="false" t="normal">N40</f>
        <v>49</v>
      </c>
      <c r="O41" s="228" t="n">
        <f aca="false" ca="false" dt2D="false" dtr="false" t="normal">O40</f>
        <v>4</v>
      </c>
      <c r="P41" s="228" t="s">
        <v>229</v>
      </c>
      <c r="Q41" s="228" t="s">
        <v>229</v>
      </c>
      <c r="R41" s="228" t="n">
        <f aca="false" ca="false" dt2D="false" dtr="false" t="normal">R40</f>
        <v>35</v>
      </c>
      <c r="S41" s="228" t="n">
        <f aca="false" ca="false" dt2D="false" dtr="false" t="normal">S40</f>
        <v>10</v>
      </c>
      <c r="T41" s="228" t="s">
        <v>34</v>
      </c>
      <c r="U41" s="228" t="n">
        <f aca="false" ca="false" dt2D="false" dtr="false" t="normal">U40</f>
        <v>60</v>
      </c>
      <c r="V41" s="232" t="s">
        <v>34</v>
      </c>
      <c r="W41" s="228" t="n">
        <f aca="false" ca="false" dt2D="false" dtr="false" t="normal">W40</f>
        <v>49</v>
      </c>
      <c r="X41" s="233" t="s">
        <v>34</v>
      </c>
      <c r="Y41" s="228" t="s">
        <v>229</v>
      </c>
      <c r="Z41" s="228" t="n">
        <f aca="false" ca="false" dt2D="false" dtr="false" t="normal">Z40</f>
        <v>4</v>
      </c>
      <c r="AA41" s="228" t="s">
        <v>229</v>
      </c>
      <c r="AB41" s="228" t="s">
        <v>229</v>
      </c>
      <c r="AC41" s="228" t="n">
        <f aca="false" ca="false" dt2D="false" dtr="false" t="normal">AC40</f>
        <v>35</v>
      </c>
      <c r="AD41" s="228" t="n">
        <f aca="false" ca="false" dt2D="false" dtr="false" t="normal">AD40</f>
        <v>10</v>
      </c>
    </row>
    <row customFormat="true" customHeight="true" ht="14.1000003814697" outlineLevel="0" r="42" s="54">
      <c r="A42" s="230" t="s">
        <v>232</v>
      </c>
      <c r="B42" s="222" t="n"/>
      <c r="C42" s="154" t="n"/>
      <c r="D42" s="154" t="n"/>
      <c r="E42" s="223" t="n"/>
      <c r="F42" s="154" t="n"/>
      <c r="G42" s="154" t="n"/>
      <c r="H42" s="154" t="n"/>
      <c r="I42" s="154" t="n"/>
      <c r="J42" s="154" t="n"/>
      <c r="K42" s="154" t="n"/>
      <c r="L42" s="154" t="n"/>
      <c r="M42" s="154" t="n"/>
      <c r="N42" s="154" t="n"/>
      <c r="O42" s="154" t="n"/>
      <c r="P42" s="154" t="n"/>
      <c r="Q42" s="154" t="n"/>
      <c r="R42" s="154" t="n"/>
      <c r="S42" s="154" t="n"/>
      <c r="T42" s="154" t="n"/>
      <c r="U42" s="154" t="n"/>
      <c r="V42" s="231" t="n"/>
      <c r="W42" s="154" t="n"/>
      <c r="X42" s="220" t="n"/>
      <c r="Y42" s="228" t="n"/>
      <c r="Z42" s="154" t="n"/>
      <c r="AA42" s="228" t="n"/>
      <c r="AB42" s="228" t="n"/>
      <c r="AC42" s="154" t="n"/>
      <c r="AD42" s="154" t="n"/>
    </row>
    <row customFormat="true" customHeight="true" ht="14.1000003814697" outlineLevel="0" r="43" s="54">
      <c r="A43" s="221" t="s">
        <v>171</v>
      </c>
      <c r="B43" s="222" t="n">
        <v>16.12</v>
      </c>
      <c r="C43" s="154" t="n">
        <v>0</v>
      </c>
      <c r="D43" s="154" t="n">
        <v>15</v>
      </c>
      <c r="E43" s="220" t="n">
        <f aca="false" ca="false" dt2D="false" dtr="false" t="normal">D43/B43</f>
        <v>0.9305210918114143</v>
      </c>
      <c r="F43" s="154" t="s">
        <v>34</v>
      </c>
      <c r="G43" s="231" t="s">
        <v>34</v>
      </c>
      <c r="H43" s="154" t="s">
        <v>34</v>
      </c>
      <c r="I43" s="154" t="s">
        <v>34</v>
      </c>
      <c r="J43" s="154" t="s">
        <v>34</v>
      </c>
      <c r="K43" s="154" t="s">
        <v>34</v>
      </c>
      <c r="L43" s="154" t="s">
        <v>34</v>
      </c>
      <c r="M43" s="154" t="s">
        <v>34</v>
      </c>
      <c r="N43" s="154" t="s">
        <v>34</v>
      </c>
      <c r="O43" s="154" t="s">
        <v>34</v>
      </c>
      <c r="P43" s="154" t="s">
        <v>34</v>
      </c>
      <c r="Q43" s="154" t="s">
        <v>34</v>
      </c>
      <c r="R43" s="154" t="s">
        <v>34</v>
      </c>
      <c r="S43" s="154" t="s">
        <v>34</v>
      </c>
      <c r="T43" s="154" t="s">
        <v>34</v>
      </c>
      <c r="U43" s="154" t="s">
        <v>34</v>
      </c>
      <c r="V43" s="231" t="s">
        <v>34</v>
      </c>
      <c r="W43" s="154" t="s">
        <v>34</v>
      </c>
      <c r="X43" s="235" t="s">
        <v>34</v>
      </c>
      <c r="Y43" s="228" t="s">
        <v>34</v>
      </c>
      <c r="Z43" s="154" t="s">
        <v>34</v>
      </c>
      <c r="AA43" s="228" t="s">
        <v>34</v>
      </c>
      <c r="AB43" s="228" t="s">
        <v>34</v>
      </c>
      <c r="AC43" s="154" t="s">
        <v>34</v>
      </c>
      <c r="AD43" s="154" t="s">
        <v>34</v>
      </c>
    </row>
    <row customFormat="true" customHeight="true" ht="14.1000003814697" outlineLevel="0" r="44" s="54">
      <c r="A44" s="221" t="s">
        <v>176</v>
      </c>
      <c r="B44" s="222" t="n">
        <v>40.24</v>
      </c>
      <c r="C44" s="154" t="n">
        <v>0</v>
      </c>
      <c r="D44" s="154" t="n">
        <v>14</v>
      </c>
      <c r="E44" s="220" t="n">
        <f aca="false" ca="false" dt2D="false" dtr="false" t="normal">D44/B44</f>
        <v>0.34791252485089463</v>
      </c>
      <c r="F44" s="154" t="s">
        <v>34</v>
      </c>
      <c r="G44" s="231" t="s">
        <v>34</v>
      </c>
      <c r="H44" s="154" t="s">
        <v>34</v>
      </c>
      <c r="I44" s="154" t="s">
        <v>34</v>
      </c>
      <c r="J44" s="154" t="s">
        <v>34</v>
      </c>
      <c r="K44" s="154" t="s">
        <v>34</v>
      </c>
      <c r="L44" s="154" t="s">
        <v>34</v>
      </c>
      <c r="M44" s="154" t="s">
        <v>34</v>
      </c>
      <c r="N44" s="154" t="s">
        <v>34</v>
      </c>
      <c r="O44" s="154" t="s">
        <v>34</v>
      </c>
      <c r="P44" s="154" t="s">
        <v>34</v>
      </c>
      <c r="Q44" s="154" t="s">
        <v>34</v>
      </c>
      <c r="R44" s="154" t="s">
        <v>34</v>
      </c>
      <c r="S44" s="154" t="s">
        <v>34</v>
      </c>
      <c r="T44" s="154" t="s">
        <v>34</v>
      </c>
      <c r="U44" s="154" t="s">
        <v>34</v>
      </c>
      <c r="V44" s="231" t="s">
        <v>34</v>
      </c>
      <c r="W44" s="154" t="s">
        <v>34</v>
      </c>
      <c r="X44" s="235" t="s">
        <v>34</v>
      </c>
      <c r="Y44" s="228" t="s">
        <v>34</v>
      </c>
      <c r="Z44" s="154" t="s">
        <v>34</v>
      </c>
      <c r="AA44" s="228" t="s">
        <v>34</v>
      </c>
      <c r="AB44" s="228" t="s">
        <v>34</v>
      </c>
      <c r="AC44" s="154" t="s">
        <v>34</v>
      </c>
      <c r="AD44" s="154" t="s">
        <v>34</v>
      </c>
    </row>
    <row customFormat="true" customHeight="true" ht="14.1000003814697" outlineLevel="0" r="45" s="54">
      <c r="A45" s="224" t="s">
        <v>228</v>
      </c>
      <c r="B45" s="225" t="n">
        <f aca="false" ca="false" dt2D="false" dtr="false" t="normal">SUM(SUM(B44))</f>
        <v>40.24</v>
      </c>
      <c r="C45" s="228" t="n">
        <f aca="false" ca="false" dt2D="false" dtr="false" t="normal">SUM(C43:C44)</f>
        <v>0</v>
      </c>
      <c r="D45" s="228" t="n">
        <f aca="false" ca="false" dt2D="false" dtr="false" t="normal">SUM(D43:D44)</f>
        <v>29</v>
      </c>
      <c r="E45" s="237" t="n">
        <f aca="false" ca="false" dt2D="false" dtr="false" t="normal">D45/B45</f>
        <v>0.720675944333996</v>
      </c>
      <c r="F45" s="228" t="str">
        <f aca="false" ca="false" dt2D="false" dtr="false" t="normal">F44</f>
        <v>-</v>
      </c>
      <c r="G45" s="232" t="str">
        <f aca="false" ca="false" dt2D="false" dtr="false" t="normal">G44</f>
        <v>-</v>
      </c>
      <c r="H45" s="228" t="s">
        <v>229</v>
      </c>
      <c r="I45" s="228" t="str">
        <f aca="false" ca="false" dt2D="false" dtr="false" t="normal">I44</f>
        <v>-</v>
      </c>
      <c r="J45" s="228" t="s">
        <v>229</v>
      </c>
      <c r="K45" s="228" t="s">
        <v>229</v>
      </c>
      <c r="L45" s="228" t="str">
        <f aca="false" ca="false" dt2D="false" dtr="false" t="normal">L44</f>
        <v>-</v>
      </c>
      <c r="M45" s="228" t="s">
        <v>34</v>
      </c>
      <c r="N45" s="228" t="str">
        <f aca="false" ca="false" dt2D="false" dtr="false" t="normal">N44</f>
        <v>-</v>
      </c>
      <c r="O45" s="228" t="str">
        <f aca="false" ca="false" dt2D="false" dtr="false" t="normal">O44</f>
        <v>-</v>
      </c>
      <c r="P45" s="228" t="s">
        <v>229</v>
      </c>
      <c r="Q45" s="228" t="s">
        <v>229</v>
      </c>
      <c r="R45" s="228" t="str">
        <f aca="false" ca="false" dt2D="false" dtr="false" t="normal">R44</f>
        <v>-</v>
      </c>
      <c r="S45" s="228" t="str">
        <f aca="false" ca="false" dt2D="false" dtr="false" t="normal">S44</f>
        <v>-</v>
      </c>
      <c r="T45" s="228" t="s">
        <v>34</v>
      </c>
      <c r="U45" s="228" t="str">
        <f aca="false" ca="false" dt2D="false" dtr="false" t="normal">U44</f>
        <v>-</v>
      </c>
      <c r="V45" s="232" t="s">
        <v>34</v>
      </c>
      <c r="W45" s="228" t="str">
        <f aca="false" ca="false" dt2D="false" dtr="false" t="normal">W44</f>
        <v>-</v>
      </c>
      <c r="X45" s="233" t="str">
        <f aca="false" ca="false" dt2D="false" dtr="false" t="normal">X44</f>
        <v>-</v>
      </c>
      <c r="Y45" s="228" t="s">
        <v>229</v>
      </c>
      <c r="Z45" s="228" t="str">
        <f aca="false" ca="false" dt2D="false" dtr="false" t="normal">Z44</f>
        <v>-</v>
      </c>
      <c r="AA45" s="228" t="s">
        <v>229</v>
      </c>
      <c r="AB45" s="228" t="s">
        <v>229</v>
      </c>
      <c r="AC45" s="228" t="str">
        <f aca="false" ca="false" dt2D="false" dtr="false" t="normal">AC44</f>
        <v>-</v>
      </c>
      <c r="AD45" s="228" t="str">
        <f aca="false" ca="false" dt2D="false" dtr="false" t="normal">AD44</f>
        <v>-</v>
      </c>
    </row>
    <row customFormat="true" customHeight="true" ht="41.25" outlineLevel="0" r="46" s="194">
      <c r="A46" s="221" t="s">
        <v>233</v>
      </c>
      <c r="B46" s="222" t="n">
        <v>13.91</v>
      </c>
      <c r="C46" s="154" t="n">
        <v>11</v>
      </c>
      <c r="D46" s="154" t="n">
        <v>11</v>
      </c>
      <c r="E46" s="220" t="n">
        <f aca="false" ca="false" dt2D="false" dtr="false" t="normal">D46/B46</f>
        <v>0.7907979870596693</v>
      </c>
      <c r="F46" s="154" t="s">
        <v>34</v>
      </c>
      <c r="G46" s="154" t="s">
        <v>34</v>
      </c>
      <c r="H46" s="154" t="s">
        <v>34</v>
      </c>
      <c r="I46" s="154" t="s">
        <v>34</v>
      </c>
      <c r="J46" s="154" t="s">
        <v>34</v>
      </c>
      <c r="K46" s="154" t="s">
        <v>34</v>
      </c>
      <c r="L46" s="154" t="s">
        <v>34</v>
      </c>
      <c r="M46" s="154" t="s">
        <v>34</v>
      </c>
      <c r="N46" s="154" t="s">
        <v>34</v>
      </c>
      <c r="O46" s="154" t="s">
        <v>34</v>
      </c>
      <c r="P46" s="154" t="s">
        <v>34</v>
      </c>
      <c r="Q46" s="154" t="s">
        <v>34</v>
      </c>
      <c r="R46" s="154" t="s">
        <v>34</v>
      </c>
      <c r="S46" s="154" t="s">
        <v>34</v>
      </c>
      <c r="T46" s="154" t="s">
        <v>34</v>
      </c>
      <c r="U46" s="154" t="s">
        <v>34</v>
      </c>
      <c r="V46" s="154" t="s">
        <v>34</v>
      </c>
      <c r="W46" s="154" t="s">
        <v>34</v>
      </c>
      <c r="X46" s="220" t="s">
        <v>34</v>
      </c>
      <c r="Y46" s="154" t="s">
        <v>34</v>
      </c>
      <c r="Z46" s="154" t="s">
        <v>34</v>
      </c>
      <c r="AA46" s="154" t="s">
        <v>34</v>
      </c>
      <c r="AB46" s="154" t="s">
        <v>34</v>
      </c>
      <c r="AC46" s="154" t="s">
        <v>34</v>
      </c>
      <c r="AD46" s="154" t="s">
        <v>34</v>
      </c>
    </row>
    <row customFormat="true" customHeight="true" ht="14.1000003814697" outlineLevel="0" r="47" s="194">
      <c r="A47" s="221" t="s">
        <v>183</v>
      </c>
      <c r="B47" s="222" t="n">
        <v>1.14</v>
      </c>
      <c r="C47" s="154" t="n">
        <v>8</v>
      </c>
      <c r="D47" s="154" t="n">
        <v>7</v>
      </c>
      <c r="E47" s="220" t="n">
        <f aca="false" ca="false" dt2D="false" dtr="false" t="normal">D47/B47</f>
        <v>6.140350877192983</v>
      </c>
      <c r="F47" s="154" t="s">
        <v>34</v>
      </c>
      <c r="G47" s="154" t="s">
        <v>34</v>
      </c>
      <c r="H47" s="154" t="s">
        <v>34</v>
      </c>
      <c r="I47" s="154" t="s">
        <v>34</v>
      </c>
      <c r="J47" s="154" t="s">
        <v>34</v>
      </c>
      <c r="K47" s="154" t="s">
        <v>34</v>
      </c>
      <c r="L47" s="154" t="s">
        <v>34</v>
      </c>
      <c r="M47" s="154" t="s">
        <v>34</v>
      </c>
      <c r="N47" s="154" t="s">
        <v>34</v>
      </c>
      <c r="O47" s="154" t="s">
        <v>34</v>
      </c>
      <c r="P47" s="154" t="s">
        <v>34</v>
      </c>
      <c r="Q47" s="154" t="s">
        <v>34</v>
      </c>
      <c r="R47" s="154" t="s">
        <v>34</v>
      </c>
      <c r="S47" s="154" t="s">
        <v>34</v>
      </c>
      <c r="T47" s="154" t="s">
        <v>34</v>
      </c>
      <c r="U47" s="154" t="s">
        <v>34</v>
      </c>
      <c r="V47" s="154" t="s">
        <v>34</v>
      </c>
      <c r="W47" s="154" t="s">
        <v>34</v>
      </c>
      <c r="X47" s="220" t="s">
        <v>34</v>
      </c>
      <c r="Y47" s="154" t="s">
        <v>34</v>
      </c>
      <c r="Z47" s="154" t="s">
        <v>34</v>
      </c>
      <c r="AA47" s="154" t="s">
        <v>34</v>
      </c>
      <c r="AB47" s="154" t="s">
        <v>34</v>
      </c>
      <c r="AC47" s="154" t="s">
        <v>34</v>
      </c>
      <c r="AD47" s="154" t="s">
        <v>34</v>
      </c>
    </row>
    <row customFormat="true" customHeight="true" ht="20.8500003814697" outlineLevel="0" r="48" s="49">
      <c r="A48" s="224" t="s">
        <v>184</v>
      </c>
      <c r="B48" s="225" t="n">
        <f aca="false" ca="false" dt2D="false" dtr="false" t="normal">B41+B38+B34+B30+B27+B24+B21+B17+B46+B47</f>
        <v>338.90999999999997</v>
      </c>
      <c r="C48" s="236" t="n">
        <f aca="false" ca="false" dt2D="false" dtr="false" t="normal">C41+C38+C34+C30+C27+C24+C21+C17+C46+C47+C45</f>
        <v>839</v>
      </c>
      <c r="D48" s="236" t="n">
        <f aca="false" ca="false" dt2D="false" dtr="false" t="normal">D41+D38+D34+D30+D27+D24+D21+D17+D46+D47+D45</f>
        <v>872</v>
      </c>
      <c r="E48" s="237" t="n">
        <f aca="false" ca="false" dt2D="false" dtr="false" t="normal">D48/B48</f>
        <v>2.572954471688649</v>
      </c>
      <c r="F48" s="236" t="n">
        <f aca="false" ca="false" dt2D="false" dtr="false" t="normal">F41+F38+F34+F27+F24+F21+F17</f>
        <v>88</v>
      </c>
      <c r="G48" s="227" t="n">
        <f aca="false" ca="false" dt2D="false" dtr="false" t="normal">F48/C48*100</f>
        <v>10.488676996424315</v>
      </c>
      <c r="H48" s="228" t="s">
        <v>34</v>
      </c>
      <c r="I48" s="236" t="n">
        <f aca="false" ca="false" dt2D="false" dtr="false" t="normal">I40+I27+I21</f>
        <v>6</v>
      </c>
      <c r="J48" s="236" t="s">
        <v>34</v>
      </c>
      <c r="K48" s="236" t="s">
        <v>34</v>
      </c>
      <c r="L48" s="230" t="n">
        <f aca="false" ca="false" dt2D="false" dtr="false" t="normal">L41+L38+L34+L27+L24+L21+L17</f>
        <v>59</v>
      </c>
      <c r="M48" s="230" t="n">
        <f aca="false" ca="false" dt2D="false" dtr="false" t="normal">M41+M38+M34+M27+M24+M21+M17</f>
        <v>23</v>
      </c>
      <c r="N48" s="230" t="n">
        <f aca="false" ca="false" dt2D="false" dtr="false" t="normal">N41+N38+N34+N27+N24+N21+N17</f>
        <v>87</v>
      </c>
      <c r="O48" s="230" t="n">
        <f aca="false" ca="false" dt2D="false" dtr="false" t="normal">O41+O21</f>
        <v>5</v>
      </c>
      <c r="P48" s="236" t="s">
        <v>34</v>
      </c>
      <c r="Q48" s="236" t="s">
        <v>34</v>
      </c>
      <c r="R48" s="236" t="n">
        <f aca="false" ca="false" dt2D="false" dtr="false" t="normal">R41+R38+R34+R30+R27+R24+R21+R17</f>
        <v>59</v>
      </c>
      <c r="S48" s="236" t="n">
        <f aca="false" ca="false" dt2D="false" dtr="false" t="normal">S41+S38+S34+S30+S27+S24+S21+S17</f>
        <v>23</v>
      </c>
      <c r="T48" s="232" t="n">
        <f aca="false" ca="false" dt2D="false" dtr="false" t="normal">N48*100/F48</f>
        <v>98.86363636363636</v>
      </c>
      <c r="U48" s="236" t="n">
        <f aca="false" ca="false" dt2D="false" dtr="false" t="normal">U41+U38+U34+U30+U27+U24+U21+U17</f>
        <v>127</v>
      </c>
      <c r="V48" s="232" t="n">
        <f aca="false" ca="false" dt2D="false" dtr="false" t="normal">U48*100/D48</f>
        <v>14.564220183486238</v>
      </c>
      <c r="W48" s="236" t="n">
        <f aca="false" ca="false" dt2D="false" dtr="false" t="normal">W41+W38+W34+W30+W27+W24+W21+W17</f>
        <v>90</v>
      </c>
      <c r="X48" s="237" t="n">
        <f aca="false" ca="false" dt2D="false" dtr="false" t="normal">W48/D48*100</f>
        <v>10.321100917431194</v>
      </c>
      <c r="Y48" s="228" t="s">
        <v>34</v>
      </c>
      <c r="Z48" s="236" t="n">
        <f aca="false" ca="false" dt2D="false" dtr="false" t="normal">Z41+Z38+Z34+Z30+Z27+Z24+Z21+Z17</f>
        <v>6</v>
      </c>
      <c r="AA48" s="236" t="s">
        <v>34</v>
      </c>
      <c r="AB48" s="236" t="s">
        <v>34</v>
      </c>
      <c r="AC48" s="236" t="n">
        <f aca="false" ca="false" dt2D="false" dtr="false" t="normal">AC41+AC38+AC34+AC30+AC27+AC24+AC21+AC17</f>
        <v>60</v>
      </c>
      <c r="AD48" s="236" t="n">
        <f aca="false" ca="false" dt2D="false" dtr="false" t="normal">AD41+AD38+AD34+AD30+AD27+AD24+AD21+AD17</f>
        <v>24</v>
      </c>
    </row>
    <row customFormat="true" customHeight="true" ht="28.5" outlineLevel="0" r="49" s="49">
      <c r="A49" s="89" t="n"/>
      <c r="B49" s="243" t="n"/>
      <c r="C49" s="90" t="n"/>
      <c r="D49" s="190" t="n"/>
      <c r="E49" s="89" t="n"/>
      <c r="F49" s="90" t="n"/>
      <c r="G49" s="90" t="n"/>
      <c r="H49" s="90" t="n"/>
      <c r="I49" s="90" t="n"/>
      <c r="J49" s="90" t="n"/>
      <c r="K49" s="90" t="n"/>
      <c r="L49" s="90" t="n"/>
      <c r="M49" s="90" t="n"/>
      <c r="N49" s="90" t="n"/>
      <c r="O49" s="90" t="n"/>
      <c r="P49" s="90" t="n"/>
      <c r="Q49" s="89" t="n"/>
      <c r="R49" s="90" t="n"/>
      <c r="S49" s="90" t="n"/>
      <c r="T49" s="90" t="n"/>
      <c r="U49" s="90" t="n"/>
      <c r="V49" s="90" t="n"/>
      <c r="W49" s="90" t="n"/>
      <c r="X49" s="90" t="n"/>
      <c r="Y49" s="90" t="n"/>
      <c r="Z49" s="90" t="n"/>
      <c r="AA49" s="90" t="n"/>
      <c r="AB49" s="90" t="n"/>
      <c r="AC49" s="90" t="n"/>
      <c r="AD49" s="90" t="n"/>
    </row>
    <row ht="15.75" outlineLevel="0" r="50">
      <c r="A50" s="244" t="n"/>
      <c r="B50" s="177" t="n"/>
      <c r="C50" s="178" t="s">
        <v>219</v>
      </c>
      <c r="D50" s="178" t="s"/>
      <c r="E50" s="178" t="s"/>
      <c r="F50" s="178" t="s"/>
      <c r="G50" s="178" t="s"/>
      <c r="H50" s="88" t="n"/>
      <c r="I50" s="179" t="n"/>
      <c r="J50" s="87" t="n"/>
      <c r="K50" s="180" t="n"/>
      <c r="L50" s="180" t="n"/>
      <c r="M50" s="180" t="n"/>
      <c r="N50" s="180" t="n"/>
      <c r="O50" s="180" t="n"/>
      <c r="P50" s="88" t="n"/>
      <c r="Q50" s="88" t="n"/>
      <c r="R50" s="88" t="n"/>
      <c r="S50" s="88" t="n"/>
      <c r="T50" s="181" t="s">
        <v>220</v>
      </c>
      <c r="U50" s="181" t="s"/>
      <c r="V50" s="181" t="s"/>
      <c r="W50" s="181" t="s"/>
      <c r="X50" s="87" t="n"/>
      <c r="Y50" s="182" t="n"/>
      <c r="Z50" s="88" t="n"/>
      <c r="AA50" s="88" t="n"/>
    </row>
    <row ht="15.75" outlineLevel="0" r="51">
      <c r="A51" s="245" t="n"/>
      <c r="B51" s="184" t="n"/>
      <c r="C51" s="185" t="n"/>
      <c r="D51" s="185" t="n"/>
      <c r="E51" s="186" t="n"/>
      <c r="F51" s="185" t="n"/>
      <c r="G51" s="186" t="n"/>
      <c r="H51" s="87" t="n"/>
      <c r="I51" s="185" t="n"/>
      <c r="J51" s="87" t="n"/>
      <c r="K51" s="87" t="n"/>
      <c r="L51" s="185" t="n"/>
      <c r="M51" s="185" t="n"/>
      <c r="N51" s="185" t="n"/>
      <c r="O51" s="246" t="n"/>
      <c r="P51" s="87" t="n"/>
      <c r="Q51" s="87" t="n"/>
      <c r="R51" s="87" t="n"/>
      <c r="S51" s="187" t="s">
        <v>221</v>
      </c>
      <c r="T51" s="188" t="s"/>
      <c r="U51" s="188" t="s"/>
      <c r="V51" s="188" t="s"/>
      <c r="W51" s="188" t="s"/>
      <c r="X51" s="188" t="s"/>
      <c r="Y51" s="189" t="s"/>
      <c r="Z51" s="185" t="n"/>
      <c r="AA51" s="185" t="n"/>
    </row>
    <row outlineLevel="0" r="52">
      <c r="D52" s="190" t="n"/>
    </row>
  </sheetData>
  <mergeCells count="37">
    <mergeCell ref="A8:A13"/>
    <mergeCell ref="B8:B13"/>
    <mergeCell ref="C8:D10"/>
    <mergeCell ref="C12:C13"/>
    <mergeCell ref="E8:E13"/>
    <mergeCell ref="D12:D13"/>
    <mergeCell ref="F10:F13"/>
    <mergeCell ref="G10:G13"/>
    <mergeCell ref="H10:H13"/>
    <mergeCell ref="I10:M10"/>
    <mergeCell ref="I12:L12"/>
    <mergeCell ref="N10:N13"/>
    <mergeCell ref="O10:S10"/>
    <mergeCell ref="AD12:AD13"/>
    <mergeCell ref="Z12:AC12"/>
    <mergeCell ref="Z10:AD10"/>
    <mergeCell ref="W9:AD9"/>
    <mergeCell ref="U8:AD8"/>
    <mergeCell ref="Y10:Y13"/>
    <mergeCell ref="X10:X13"/>
    <mergeCell ref="W10:W13"/>
    <mergeCell ref="U9:V9"/>
    <mergeCell ref="V10:V13"/>
    <mergeCell ref="U10:U13"/>
    <mergeCell ref="T10:T13"/>
    <mergeCell ref="S12:S13"/>
    <mergeCell ref="H1:P1"/>
    <mergeCell ref="H2:Q2"/>
    <mergeCell ref="G3:R3"/>
    <mergeCell ref="F8:T8"/>
    <mergeCell ref="F9:M9"/>
    <mergeCell ref="N9:T9"/>
    <mergeCell ref="T50:W50"/>
    <mergeCell ref="C50:G50"/>
    <mergeCell ref="O12:R12"/>
    <mergeCell ref="M12:M13"/>
    <mergeCell ref="S51:Y51"/>
  </mergeCells>
  <pageMargins bottom="0.511811316013336" footer="0.300000011920929" header="0.300000011920929" left="0.433071136474609" right="0.24803164601326" top="0.590551555156708"/>
  <pageSetup fitToHeight="1" fitToWidth="1" orientation="landscape" paperHeight="297mm" paperSize="9" paperWidth="210mm" scale="9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D58"/>
  <sheetViews>
    <sheetView showZeros="true" topLeftCell="A7" workbookViewId="0">
      <pane activePane="bottomRight" state="frozen" topLeftCell="B14" xSplit="1" ySplit="7"/>
    </sheetView>
  </sheetViews>
  <sheetFormatPr baseColWidth="8" customHeight="false" defaultColWidth="9.14062530925693" defaultRowHeight="12.75" zeroHeight="false"/>
  <cols>
    <col customWidth="true" max="1" min="1" outlineLevel="0" style="90" width="19.710937625553"/>
    <col customWidth="true" max="2" min="2" outlineLevel="0" style="90" width="6.5703123162961"/>
    <col customWidth="true" max="4" min="3" outlineLevel="0" style="90" width="5.14062497092456"/>
    <col customWidth="true" max="5" min="5" outlineLevel="0" style="90" width="9.00000016916618"/>
    <col customWidth="true" max="6" min="6" outlineLevel="0" style="90" width="4.28515632731423"/>
    <col customWidth="true" max="7" min="7" outlineLevel="0" style="90" width="6.28515632731423"/>
    <col customWidth="true" max="8" min="8" outlineLevel="0" style="90" width="3.57031248546228"/>
    <col customWidth="true" max="10" min="9" outlineLevel="0" style="90" width="5.00000016916618"/>
    <col customWidth="true" max="11" min="11" outlineLevel="0" style="90" width="3.71093762555303"/>
    <col customWidth="true" max="12" min="12" outlineLevel="0" style="90" width="5.28515615814805"/>
    <col customWidth="true" max="13" min="13" outlineLevel="0" style="90" width="4.42578112907261"/>
    <col customWidth="true" max="14" min="14" outlineLevel="0" style="90" width="4.28515632731423"/>
    <col customWidth="true" max="15" min="15" outlineLevel="0" style="90" width="3.28515615814805"/>
    <col customWidth="true" max="16" min="16" outlineLevel="0" style="90" width="5.00000016916618"/>
    <col customWidth="true" max="17" min="17" outlineLevel="0" style="90" width="3.85546881277651"/>
    <col customWidth="true" max="18" min="18" outlineLevel="0" style="90" width="5.71093728722066"/>
    <col customWidth="true" max="19" min="19" outlineLevel="0" style="90" width="4.57031265462846"/>
    <col customWidth="true" max="20" min="20" outlineLevel="0" style="90" width="6.28515632731423"/>
    <col customWidth="true" max="21" min="21" outlineLevel="0" style="90" width="4"/>
    <col customWidth="true" max="22" min="22" outlineLevel="0" style="90" width="5.00000016916618"/>
    <col customWidth="true" max="23" min="23" outlineLevel="0" style="90" width="3.71093762555303"/>
    <col customWidth="true" max="24" min="24" outlineLevel="0" style="90" width="4.57031265462846"/>
    <col customWidth="true" max="25" min="25" outlineLevel="0" style="90" width="4"/>
    <col customWidth="true" max="26" min="26" outlineLevel="0" style="90" width="3.28515615814805"/>
    <col customWidth="true" max="27" min="27" outlineLevel="0" style="90" width="4.85546864361033"/>
    <col customWidth="true" max="28" min="28" outlineLevel="0" style="90" width="3.42578129823879"/>
    <col customWidth="true" max="29" min="29" outlineLevel="0" style="90" width="5.28515615814805"/>
    <col customWidth="true" max="30" min="30" outlineLevel="0" style="90" width="4.14062514009074"/>
    <col bestFit="true" customWidth="true" max="16384" min="31" outlineLevel="0" style="247" width="9.14062530925693"/>
  </cols>
  <sheetData>
    <row customFormat="true" ht="15.75" outlineLevel="0" r="1" s="193">
      <c r="A1" s="82" t="n"/>
      <c r="B1" s="86" t="n"/>
      <c r="C1" s="83" t="n"/>
      <c r="D1" s="83" t="n"/>
      <c r="E1" s="83" t="n"/>
      <c r="F1" s="83" t="n"/>
      <c r="G1" s="87" t="n"/>
      <c r="H1" s="88" t="s">
        <v>188</v>
      </c>
      <c r="I1" s="88" t="s"/>
      <c r="J1" s="88" t="s"/>
      <c r="K1" s="88" t="s"/>
      <c r="L1" s="88" t="s"/>
      <c r="M1" s="88" t="s"/>
      <c r="N1" s="88" t="s"/>
      <c r="O1" s="88" t="s"/>
      <c r="P1" s="88" t="s"/>
      <c r="Q1" s="87" t="n"/>
      <c r="R1" s="89" t="n"/>
      <c r="S1" s="193" t="n"/>
      <c r="T1" s="193" t="n"/>
      <c r="U1" s="194" t="n"/>
      <c r="V1" s="194" t="n"/>
      <c r="W1" s="194" t="n"/>
      <c r="X1" s="194" t="n"/>
      <c r="Y1" s="194" t="n"/>
      <c r="Z1" s="194" t="n"/>
      <c r="AA1" s="194" t="n"/>
      <c r="AB1" s="194" t="n"/>
      <c r="AC1" s="194" t="n"/>
      <c r="AD1" s="194" t="n"/>
    </row>
    <row customFormat="true" customHeight="true" ht="15" outlineLevel="0" r="2" s="193">
      <c r="A2" s="82" t="n"/>
      <c r="B2" s="86" t="n"/>
      <c r="C2" s="83" t="n"/>
      <c r="D2" s="83" t="n"/>
      <c r="E2" s="83" t="n"/>
      <c r="F2" s="83" t="n"/>
      <c r="G2" s="87" t="n"/>
      <c r="H2" s="88" t="s">
        <v>189</v>
      </c>
      <c r="I2" s="88" t="s"/>
      <c r="J2" s="88" t="s"/>
      <c r="K2" s="88" t="s"/>
      <c r="L2" s="88" t="s"/>
      <c r="M2" s="88" t="s"/>
      <c r="N2" s="88" t="s"/>
      <c r="O2" s="88" t="s"/>
      <c r="P2" s="88" t="s"/>
      <c r="Q2" s="88" t="s"/>
      <c r="R2" s="90" t="n"/>
      <c r="S2" s="248" t="n"/>
      <c r="T2" s="248" t="n"/>
      <c r="U2" s="90" t="n"/>
      <c r="V2" s="194" t="n"/>
      <c r="W2" s="194" t="n"/>
      <c r="X2" s="194" t="n"/>
      <c r="Y2" s="194" t="n"/>
      <c r="Z2" s="194" t="n"/>
      <c r="AA2" s="194" t="n"/>
      <c r="AB2" s="194" t="n"/>
      <c r="AC2" s="194" t="n"/>
      <c r="AD2" s="194" t="n"/>
    </row>
    <row customFormat="true" customHeight="true" ht="15" outlineLevel="0" r="3" s="193">
      <c r="A3" s="82" t="n"/>
      <c r="B3" s="86" t="n"/>
      <c r="C3" s="83" t="s">
        <v>2</v>
      </c>
      <c r="D3" s="83" t="n"/>
      <c r="E3" s="83" t="n"/>
      <c r="F3" s="83" t="n"/>
      <c r="G3" s="88" t="s">
        <v>3</v>
      </c>
      <c r="H3" s="88" t="s"/>
      <c r="I3" s="88" t="s"/>
      <c r="J3" s="88" t="s"/>
      <c r="K3" s="88" t="s"/>
      <c r="L3" s="88" t="s"/>
      <c r="M3" s="88" t="s"/>
      <c r="N3" s="88" t="s"/>
      <c r="O3" s="88" t="s"/>
      <c r="P3" s="88" t="s"/>
      <c r="Q3" s="88" t="s"/>
      <c r="R3" s="88" t="s"/>
      <c r="S3" s="248" t="n"/>
      <c r="T3" s="248" t="n"/>
      <c r="U3" s="90" t="n"/>
      <c r="V3" s="194" t="n"/>
      <c r="W3" s="194" t="n"/>
      <c r="X3" s="194" t="n"/>
      <c r="Y3" s="194" t="n"/>
      <c r="Z3" s="194" t="n"/>
      <c r="AA3" s="194" t="n"/>
      <c r="AB3" s="194" t="n"/>
      <c r="AC3" s="194" t="n"/>
      <c r="AD3" s="194" t="n"/>
    </row>
    <row customFormat="true" customHeight="true" ht="15" outlineLevel="0" r="4" s="193">
      <c r="A4" s="82" t="s">
        <v>191</v>
      </c>
      <c r="B4" s="86" t="n"/>
      <c r="C4" s="83" t="n"/>
      <c r="D4" s="83" t="n"/>
      <c r="E4" s="83" t="n"/>
      <c r="F4" s="83" t="n"/>
      <c r="G4" s="83" t="n"/>
      <c r="H4" s="83" t="n"/>
      <c r="I4" s="83" t="n"/>
      <c r="J4" s="83" t="n"/>
      <c r="K4" s="83" t="n"/>
      <c r="L4" s="83" t="n"/>
      <c r="M4" s="83" t="n"/>
      <c r="N4" s="83" t="n"/>
      <c r="O4" s="83" t="n"/>
      <c r="P4" s="83" t="n"/>
      <c r="Q4" s="83" t="n"/>
      <c r="R4" s="248" t="n"/>
      <c r="S4" s="248" t="n"/>
      <c r="T4" s="248" t="n"/>
      <c r="U4" s="90" t="n"/>
      <c r="V4" s="194" t="n"/>
      <c r="W4" s="194" t="n"/>
      <c r="X4" s="194" t="n"/>
      <c r="Y4" s="194" t="n"/>
      <c r="Z4" s="194" t="n"/>
      <c r="AA4" s="194" t="n"/>
      <c r="AB4" s="194" t="n"/>
      <c r="AC4" s="194" t="n"/>
      <c r="AD4" s="194" t="n"/>
    </row>
    <row customFormat="true" customHeight="true" ht="15" outlineLevel="0" r="5" s="193">
      <c r="A5" s="82" t="n"/>
      <c r="B5" s="86" t="n"/>
      <c r="C5" s="83" t="n"/>
      <c r="D5" s="83" t="n"/>
      <c r="E5" s="83" t="n"/>
      <c r="F5" s="83" t="n"/>
      <c r="G5" s="83" t="n"/>
      <c r="H5" s="83" t="n"/>
      <c r="I5" s="83" t="n"/>
      <c r="J5" s="83" t="n"/>
      <c r="K5" s="83" t="n"/>
      <c r="L5" s="83" t="n"/>
      <c r="M5" s="83" t="n"/>
      <c r="N5" s="83" t="n"/>
      <c r="O5" s="83" t="n"/>
      <c r="P5" s="83" t="n"/>
      <c r="Q5" s="83" t="n"/>
      <c r="R5" s="248" t="n"/>
      <c r="S5" s="248" t="n"/>
      <c r="T5" s="248" t="n"/>
      <c r="U5" s="90" t="n"/>
      <c r="V5" s="194" t="n"/>
      <c r="W5" s="194" t="n"/>
      <c r="X5" s="194" t="n"/>
      <c r="Y5" s="194" t="n"/>
      <c r="Z5" s="194" t="n"/>
      <c r="AA5" s="194" t="n"/>
      <c r="AB5" s="194" t="n"/>
      <c r="AC5" s="194" t="n"/>
      <c r="AD5" s="194" t="n"/>
    </row>
    <row customFormat="true" customHeight="true" ht="15" outlineLevel="0" r="6" s="193">
      <c r="A6" s="91" t="s">
        <v>234</v>
      </c>
      <c r="B6" s="86" t="n"/>
      <c r="C6" s="92" t="s">
        <v>235</v>
      </c>
      <c r="D6" s="93" t="n"/>
      <c r="E6" s="83" t="n"/>
      <c r="F6" s="83" t="n"/>
      <c r="G6" s="83" t="n"/>
      <c r="H6" s="83" t="n"/>
      <c r="I6" s="83" t="n"/>
      <c r="J6" s="83" t="n"/>
      <c r="K6" s="83" t="n"/>
      <c r="L6" s="83" t="n"/>
      <c r="M6" s="83" t="n"/>
      <c r="N6" s="83" t="n"/>
      <c r="O6" s="83" t="n"/>
      <c r="P6" s="83" t="n"/>
      <c r="Q6" s="83" t="n"/>
      <c r="R6" s="193" t="n"/>
      <c r="S6" s="193" t="n"/>
      <c r="T6" s="193" t="n"/>
      <c r="U6" s="90" t="n"/>
      <c r="V6" s="194" t="n"/>
      <c r="W6" s="194" t="n"/>
      <c r="X6" s="194" t="n"/>
      <c r="Y6" s="194" t="n"/>
      <c r="Z6" s="194" t="n"/>
      <c r="AA6" s="194" t="n"/>
      <c r="AB6" s="194" t="n"/>
      <c r="AC6" s="194" t="n"/>
      <c r="AD6" s="194" t="n"/>
    </row>
    <row customFormat="true" customHeight="true" ht="21.75" outlineLevel="0" r="7" s="193">
      <c r="A7" s="194" t="n"/>
      <c r="B7" s="194" t="n"/>
      <c r="C7" s="241" t="n"/>
      <c r="D7" s="241" t="n"/>
      <c r="E7" s="241" t="n"/>
      <c r="F7" s="241" t="n"/>
      <c r="G7" s="241" t="n"/>
      <c r="H7" s="241" t="n"/>
      <c r="I7" s="241" t="n"/>
      <c r="J7" s="241" t="n"/>
      <c r="K7" s="241" t="n"/>
      <c r="L7" s="241" t="n"/>
      <c r="M7" s="241" t="n"/>
      <c r="N7" s="241" t="n"/>
      <c r="O7" s="241" t="n"/>
      <c r="P7" s="241" t="n"/>
      <c r="Q7" s="241" t="n"/>
      <c r="R7" s="241" t="n"/>
      <c r="S7" s="241" t="n"/>
      <c r="T7" s="241" t="n"/>
      <c r="U7" s="241" t="n"/>
      <c r="V7" s="241" t="n"/>
      <c r="W7" s="194" t="n"/>
      <c r="X7" s="194" t="n"/>
      <c r="Y7" s="194" t="n"/>
      <c r="Z7" s="194" t="n"/>
      <c r="AA7" s="194" t="n"/>
      <c r="AB7" s="194" t="n"/>
      <c r="AC7" s="194" t="n"/>
      <c r="AD7" s="194" t="n"/>
    </row>
    <row customFormat="true" customHeight="true" ht="23.25" outlineLevel="0" r="8" s="193">
      <c r="A8" s="197" t="s">
        <v>6</v>
      </c>
      <c r="B8" s="197" t="s">
        <v>7</v>
      </c>
      <c r="C8" s="249" t="s">
        <v>8</v>
      </c>
      <c r="D8" s="250" t="s"/>
      <c r="E8" s="251" t="s">
        <v>9</v>
      </c>
      <c r="F8" s="252" t="s">
        <v>10</v>
      </c>
      <c r="G8" s="253" t="s"/>
      <c r="H8" s="253" t="s"/>
      <c r="I8" s="253" t="s"/>
      <c r="J8" s="253" t="s"/>
      <c r="K8" s="253" t="s"/>
      <c r="L8" s="253" t="s"/>
      <c r="M8" s="253" t="s"/>
      <c r="N8" s="253" t="s"/>
      <c r="O8" s="253" t="s"/>
      <c r="P8" s="253" t="s"/>
      <c r="Q8" s="253" t="s"/>
      <c r="R8" s="253" t="s"/>
      <c r="S8" s="253" t="s"/>
      <c r="T8" s="254" t="s"/>
      <c r="U8" s="154" t="s">
        <v>11</v>
      </c>
      <c r="V8" s="255" t="s"/>
      <c r="W8" s="255" t="s"/>
      <c r="X8" s="255" t="s"/>
      <c r="Y8" s="255" t="s"/>
      <c r="Z8" s="255" t="s"/>
      <c r="AA8" s="255" t="s"/>
      <c r="AB8" s="255" t="s"/>
      <c r="AC8" s="255" t="s"/>
      <c r="AD8" s="256" t="s"/>
    </row>
    <row customFormat="true" customHeight="true" ht="73.6999969482422" outlineLevel="0" r="9" s="193">
      <c r="A9" s="200" t="s"/>
      <c r="B9" s="200" t="s"/>
      <c r="C9" s="257" t="s"/>
      <c r="D9" s="258" t="s"/>
      <c r="E9" s="259" t="s"/>
      <c r="F9" s="252" t="s">
        <v>12</v>
      </c>
      <c r="G9" s="253" t="s"/>
      <c r="H9" s="253" t="s"/>
      <c r="I9" s="253" t="s"/>
      <c r="J9" s="253" t="s"/>
      <c r="K9" s="253" t="s"/>
      <c r="L9" s="253" t="s"/>
      <c r="M9" s="254" t="s"/>
      <c r="N9" s="154" t="s">
        <v>13</v>
      </c>
      <c r="O9" s="255" t="s"/>
      <c r="P9" s="255" t="s"/>
      <c r="Q9" s="255" t="s"/>
      <c r="R9" s="255" t="s"/>
      <c r="S9" s="255" t="s"/>
      <c r="T9" s="256" t="s"/>
      <c r="U9" s="197" t="s">
        <v>14</v>
      </c>
      <c r="V9" s="260" t="s"/>
      <c r="W9" s="252" t="s">
        <v>15</v>
      </c>
      <c r="X9" s="253" t="s"/>
      <c r="Y9" s="253" t="s"/>
      <c r="Z9" s="253" t="s"/>
      <c r="AA9" s="253" t="s"/>
      <c r="AB9" s="253" t="s"/>
      <c r="AC9" s="253" t="s"/>
      <c r="AD9" s="254" t="s"/>
    </row>
    <row customFormat="true" customHeight="true" ht="36" outlineLevel="0" r="10" s="193">
      <c r="A10" s="200" t="s"/>
      <c r="B10" s="200" t="s"/>
      <c r="C10" s="261" t="s"/>
      <c r="D10" s="262" t="s"/>
      <c r="E10" s="259" t="s"/>
      <c r="F10" s="197" t="s">
        <v>16</v>
      </c>
      <c r="G10" s="197" t="s">
        <v>17</v>
      </c>
      <c r="H10" s="197" t="s">
        <v>18</v>
      </c>
      <c r="I10" s="263" t="s">
        <v>225</v>
      </c>
      <c r="J10" s="264" t="s"/>
      <c r="K10" s="264" t="s"/>
      <c r="L10" s="264" t="s"/>
      <c r="M10" s="265" t="s"/>
      <c r="N10" s="266" t="s">
        <v>16</v>
      </c>
      <c r="O10" s="154" t="s">
        <v>225</v>
      </c>
      <c r="P10" s="255" t="s"/>
      <c r="Q10" s="255" t="s"/>
      <c r="R10" s="255" t="s"/>
      <c r="S10" s="256" t="s"/>
      <c r="T10" s="266" t="s">
        <v>20</v>
      </c>
      <c r="U10" s="266" t="s">
        <v>16</v>
      </c>
      <c r="V10" s="266" t="s">
        <v>21</v>
      </c>
      <c r="W10" s="266" t="s">
        <v>22</v>
      </c>
      <c r="X10" s="266" t="s">
        <v>21</v>
      </c>
      <c r="Y10" s="266" t="s">
        <v>23</v>
      </c>
      <c r="Z10" s="154" t="s">
        <v>225</v>
      </c>
      <c r="AA10" s="255" t="s"/>
      <c r="AB10" s="255" t="s"/>
      <c r="AC10" s="255" t="s"/>
      <c r="AD10" s="256" t="s"/>
    </row>
    <row customFormat="true" customHeight="true" ht="44.25" outlineLevel="0" r="11" s="193">
      <c r="A11" s="200" t="s"/>
      <c r="B11" s="200" t="s"/>
      <c r="C11" s="197" t="s">
        <v>236</v>
      </c>
      <c r="D11" s="197" t="s">
        <v>25</v>
      </c>
      <c r="E11" s="259" t="s"/>
      <c r="F11" s="200" t="s"/>
      <c r="G11" s="200" t="s"/>
      <c r="H11" s="200" t="s"/>
      <c r="I11" s="252" t="s">
        <v>26</v>
      </c>
      <c r="J11" s="253" t="s"/>
      <c r="K11" s="253" t="s"/>
      <c r="L11" s="254" t="s"/>
      <c r="M11" s="266" t="s">
        <v>27</v>
      </c>
      <c r="N11" s="267" t="s"/>
      <c r="O11" s="252" t="s">
        <v>26</v>
      </c>
      <c r="P11" s="253" t="s"/>
      <c r="Q11" s="253" t="s"/>
      <c r="R11" s="254" t="s"/>
      <c r="S11" s="266" t="s">
        <v>27</v>
      </c>
      <c r="T11" s="267" t="s"/>
      <c r="U11" s="267" t="s"/>
      <c r="V11" s="267" t="s"/>
      <c r="W11" s="267" t="s"/>
      <c r="X11" s="267" t="s"/>
      <c r="Y11" s="267" t="s"/>
      <c r="Z11" s="252" t="s">
        <v>26</v>
      </c>
      <c r="AA11" s="253" t="s"/>
      <c r="AB11" s="253" t="s"/>
      <c r="AC11" s="254" t="s"/>
      <c r="AD11" s="266" t="s">
        <v>27</v>
      </c>
    </row>
    <row customFormat="true" customHeight="true" ht="152.25" outlineLevel="0" r="12" s="193">
      <c r="A12" s="212" t="s"/>
      <c r="B12" s="212" t="s"/>
      <c r="C12" s="212" t="s"/>
      <c r="D12" s="212" t="s"/>
      <c r="E12" s="268" t="s"/>
      <c r="F12" s="212" t="s"/>
      <c r="G12" s="212" t="s"/>
      <c r="H12" s="212" t="s"/>
      <c r="I12" s="269" t="s">
        <v>28</v>
      </c>
      <c r="J12" s="269" t="s">
        <v>226</v>
      </c>
      <c r="K12" s="266" t="s">
        <v>30</v>
      </c>
      <c r="L12" s="197" t="s">
        <v>31</v>
      </c>
      <c r="M12" s="270" t="s"/>
      <c r="N12" s="270" t="s"/>
      <c r="O12" s="269" t="s">
        <v>28</v>
      </c>
      <c r="P12" s="269" t="s">
        <v>226</v>
      </c>
      <c r="Q12" s="266" t="s">
        <v>30</v>
      </c>
      <c r="R12" s="197" t="s">
        <v>31</v>
      </c>
      <c r="S12" s="270" t="s"/>
      <c r="T12" s="270" t="s"/>
      <c r="U12" s="270" t="s"/>
      <c r="V12" s="270" t="s"/>
      <c r="W12" s="270" t="s"/>
      <c r="X12" s="270" t="s"/>
      <c r="Y12" s="270" t="s"/>
      <c r="Z12" s="269" t="s">
        <v>28</v>
      </c>
      <c r="AA12" s="269" t="s">
        <v>226</v>
      </c>
      <c r="AB12" s="266" t="s">
        <v>30</v>
      </c>
      <c r="AC12" s="197" t="s">
        <v>31</v>
      </c>
      <c r="AD12" s="270" t="s"/>
    </row>
    <row customFormat="true" customHeight="true" ht="16.5" outlineLevel="0" r="13" s="193">
      <c r="A13" s="214" t="n">
        <v>2</v>
      </c>
      <c r="B13" s="214" t="n">
        <v>3</v>
      </c>
      <c r="C13" s="214" t="n">
        <v>4</v>
      </c>
      <c r="D13" s="214" t="n">
        <v>5</v>
      </c>
      <c r="E13" s="215" t="n">
        <v>6</v>
      </c>
      <c r="F13" s="214" t="n">
        <v>7</v>
      </c>
      <c r="G13" s="214" t="n">
        <v>8</v>
      </c>
      <c r="H13" s="214" t="n">
        <v>9</v>
      </c>
      <c r="I13" s="271" t="n">
        <v>10</v>
      </c>
      <c r="J13" s="271" t="n">
        <v>11</v>
      </c>
      <c r="K13" s="271" t="n">
        <v>12</v>
      </c>
      <c r="L13" s="271" t="n">
        <v>13</v>
      </c>
      <c r="M13" s="271" t="n">
        <v>14</v>
      </c>
      <c r="N13" s="271" t="n">
        <v>15</v>
      </c>
      <c r="O13" s="271" t="n">
        <v>16</v>
      </c>
      <c r="P13" s="271" t="n">
        <v>17</v>
      </c>
      <c r="Q13" s="271" t="n">
        <v>18</v>
      </c>
      <c r="R13" s="271" t="n">
        <v>19</v>
      </c>
      <c r="S13" s="271" t="n">
        <v>20</v>
      </c>
      <c r="T13" s="271" t="n">
        <v>21</v>
      </c>
      <c r="U13" s="271" t="n">
        <v>22</v>
      </c>
      <c r="V13" s="271" t="n">
        <v>23</v>
      </c>
      <c r="W13" s="271" t="n">
        <v>24</v>
      </c>
      <c r="X13" s="271" t="n">
        <v>25</v>
      </c>
      <c r="Y13" s="271" t="n">
        <v>26</v>
      </c>
      <c r="Z13" s="271" t="n">
        <v>27</v>
      </c>
      <c r="AA13" s="271" t="n">
        <v>28</v>
      </c>
      <c r="AB13" s="271" t="n">
        <v>29</v>
      </c>
      <c r="AC13" s="271" t="n">
        <v>30</v>
      </c>
      <c r="AD13" s="271" t="n">
        <v>31</v>
      </c>
    </row>
    <row customFormat="true" customHeight="true" ht="29.25" outlineLevel="0" r="14" s="193">
      <c r="A14" s="272" t="s">
        <v>230</v>
      </c>
      <c r="B14" s="154" t="n"/>
      <c r="C14" s="154" t="n"/>
      <c r="D14" s="154" t="n"/>
      <c r="E14" s="220" t="n"/>
      <c r="F14" s="154" t="n"/>
      <c r="G14" s="231" t="n"/>
      <c r="H14" s="154" t="n"/>
      <c r="I14" s="154" t="n"/>
      <c r="J14" s="154" t="n"/>
      <c r="K14" s="154" t="n"/>
      <c r="L14" s="154" t="n"/>
      <c r="M14" s="154" t="n"/>
      <c r="N14" s="154" t="n"/>
      <c r="O14" s="154" t="n"/>
      <c r="P14" s="154" t="n"/>
      <c r="Q14" s="154" t="n"/>
      <c r="R14" s="154" t="n"/>
      <c r="S14" s="154" t="n"/>
      <c r="T14" s="231" t="n"/>
      <c r="U14" s="154" t="n"/>
      <c r="V14" s="231" t="n"/>
      <c r="W14" s="154" t="n"/>
      <c r="X14" s="231" t="n"/>
      <c r="Y14" s="154" t="n"/>
      <c r="Z14" s="154" t="n"/>
      <c r="AA14" s="228" t="n"/>
      <c r="AB14" s="228" t="n"/>
      <c r="AC14" s="154" t="n"/>
      <c r="AD14" s="154" t="n"/>
    </row>
    <row customFormat="true" customHeight="true" ht="16.5" outlineLevel="0" r="15" s="193">
      <c r="A15" s="273" t="s">
        <v>45</v>
      </c>
      <c r="B15" s="154" t="n">
        <v>40.51</v>
      </c>
      <c r="C15" s="154" t="n">
        <v>0</v>
      </c>
      <c r="D15" s="154" t="n">
        <v>21</v>
      </c>
      <c r="E15" s="220" t="n">
        <f aca="false" ca="false" dt2D="false" dtr="false" t="normal">D15/B15</f>
        <v>0.5183905208590471</v>
      </c>
      <c r="F15" s="154" t="s">
        <v>34</v>
      </c>
      <c r="G15" s="154" t="s">
        <v>34</v>
      </c>
      <c r="H15" s="154" t="s">
        <v>34</v>
      </c>
      <c r="I15" s="154" t="s">
        <v>34</v>
      </c>
      <c r="J15" s="154" t="s">
        <v>34</v>
      </c>
      <c r="K15" s="154" t="s">
        <v>34</v>
      </c>
      <c r="L15" s="154" t="s">
        <v>34</v>
      </c>
      <c r="M15" s="154" t="s">
        <v>34</v>
      </c>
      <c r="N15" s="154" t="s">
        <v>34</v>
      </c>
      <c r="O15" s="154" t="s">
        <v>34</v>
      </c>
      <c r="P15" s="154" t="s">
        <v>34</v>
      </c>
      <c r="Q15" s="154" t="s">
        <v>34</v>
      </c>
      <c r="R15" s="154" t="s">
        <v>34</v>
      </c>
      <c r="S15" s="154" t="s">
        <v>34</v>
      </c>
      <c r="T15" s="154" t="s">
        <v>34</v>
      </c>
      <c r="U15" s="154" t="n">
        <v>1</v>
      </c>
      <c r="V15" s="231" t="n">
        <v>5</v>
      </c>
      <c r="W15" s="154" t="n">
        <v>1</v>
      </c>
      <c r="X15" s="154" t="n">
        <v>4.8</v>
      </c>
      <c r="Y15" s="154" t="s">
        <v>34</v>
      </c>
      <c r="Z15" s="154" t="s">
        <v>34</v>
      </c>
      <c r="AA15" s="154" t="s">
        <v>34</v>
      </c>
      <c r="AB15" s="154" t="s">
        <v>34</v>
      </c>
      <c r="AC15" s="154" t="s">
        <v>34</v>
      </c>
      <c r="AD15" s="154" t="n">
        <v>1</v>
      </c>
    </row>
    <row customFormat="true" customHeight="true" ht="16.5" outlineLevel="0" r="16" s="193">
      <c r="A16" s="273" t="s">
        <v>44</v>
      </c>
      <c r="B16" s="154" t="n">
        <v>24.05</v>
      </c>
      <c r="C16" s="154" t="n">
        <v>0</v>
      </c>
      <c r="D16" s="154" t="n">
        <v>4</v>
      </c>
      <c r="E16" s="220" t="n">
        <f aca="false" ca="false" dt2D="false" dtr="false" t="normal">D16/B16</f>
        <v>0.1663201663201663</v>
      </c>
      <c r="F16" s="154" t="s">
        <v>34</v>
      </c>
      <c r="G16" s="154" t="s">
        <v>34</v>
      </c>
      <c r="H16" s="154" t="s">
        <v>34</v>
      </c>
      <c r="I16" s="154" t="s">
        <v>34</v>
      </c>
      <c r="J16" s="154" t="s">
        <v>34</v>
      </c>
      <c r="K16" s="154" t="s">
        <v>34</v>
      </c>
      <c r="L16" s="154" t="s">
        <v>34</v>
      </c>
      <c r="M16" s="154" t="s">
        <v>34</v>
      </c>
      <c r="N16" s="154" t="s">
        <v>34</v>
      </c>
      <c r="O16" s="154" t="s">
        <v>34</v>
      </c>
      <c r="P16" s="154" t="s">
        <v>34</v>
      </c>
      <c r="Q16" s="154" t="s">
        <v>34</v>
      </c>
      <c r="R16" s="154" t="s">
        <v>34</v>
      </c>
      <c r="S16" s="154" t="s">
        <v>34</v>
      </c>
      <c r="T16" s="154" t="s">
        <v>34</v>
      </c>
      <c r="U16" s="154" t="s">
        <v>34</v>
      </c>
      <c r="V16" s="154" t="s">
        <v>34</v>
      </c>
      <c r="W16" s="154" t="s">
        <v>34</v>
      </c>
      <c r="X16" s="154" t="s">
        <v>34</v>
      </c>
      <c r="Y16" s="154" t="s">
        <v>34</v>
      </c>
      <c r="Z16" s="154" t="s">
        <v>34</v>
      </c>
      <c r="AA16" s="154" t="s">
        <v>34</v>
      </c>
      <c r="AB16" s="154" t="s">
        <v>34</v>
      </c>
      <c r="AC16" s="154" t="s">
        <v>34</v>
      </c>
      <c r="AD16" s="154" t="s">
        <v>34</v>
      </c>
    </row>
    <row customFormat="true" customHeight="true" ht="16.5" outlineLevel="0" r="17" s="193">
      <c r="A17" s="274" t="s">
        <v>37</v>
      </c>
      <c r="B17" s="228" t="n">
        <f aca="false" ca="false" dt2D="false" dtr="false" t="normal">SUM(B15:B16)</f>
        <v>64.56</v>
      </c>
      <c r="C17" s="228" t="n">
        <f aca="false" ca="false" dt2D="false" dtr="false" t="normal">SUM(C15:C16)</f>
        <v>0</v>
      </c>
      <c r="D17" s="228" t="n">
        <f aca="false" ca="false" dt2D="false" dtr="false" t="normal">SUM(D15:D16)</f>
        <v>25</v>
      </c>
      <c r="E17" s="237" t="n">
        <f aca="false" ca="false" dt2D="false" dtr="false" t="normal">D17/B17</f>
        <v>0.3872366790582404</v>
      </c>
      <c r="F17" s="228" t="n">
        <v>0</v>
      </c>
      <c r="G17" s="232" t="s">
        <v>34</v>
      </c>
      <c r="H17" s="228" t="s">
        <v>34</v>
      </c>
      <c r="I17" s="228" t="n">
        <v>0</v>
      </c>
      <c r="J17" s="228" t="s">
        <v>34</v>
      </c>
      <c r="K17" s="228" t="s">
        <v>34</v>
      </c>
      <c r="L17" s="228" t="n">
        <v>0</v>
      </c>
      <c r="M17" s="228" t="n">
        <v>0</v>
      </c>
      <c r="N17" s="228" t="n">
        <v>0</v>
      </c>
      <c r="O17" s="228" t="n">
        <v>0</v>
      </c>
      <c r="P17" s="228" t="s">
        <v>34</v>
      </c>
      <c r="Q17" s="228" t="s">
        <v>34</v>
      </c>
      <c r="R17" s="228" t="n">
        <v>0</v>
      </c>
      <c r="S17" s="228" t="n">
        <v>0</v>
      </c>
      <c r="T17" s="239" t="n">
        <v>0</v>
      </c>
      <c r="U17" s="239" t="n">
        <f aca="false" ca="false" dt2D="false" dtr="false" t="normal">SUM(U15:U16)</f>
        <v>1</v>
      </c>
      <c r="V17" s="232" t="s">
        <v>34</v>
      </c>
      <c r="W17" s="239" t="n">
        <f aca="false" ca="false" dt2D="false" dtr="false" t="normal">SUM(W15:W16)</f>
        <v>1</v>
      </c>
      <c r="X17" s="232" t="s">
        <v>34</v>
      </c>
      <c r="Y17" s="228" t="s">
        <v>34</v>
      </c>
      <c r="Z17" s="228" t="n">
        <v>0</v>
      </c>
      <c r="AA17" s="228" t="s">
        <v>34</v>
      </c>
      <c r="AB17" s="228" t="s">
        <v>34</v>
      </c>
      <c r="AC17" s="228" t="n">
        <v>0</v>
      </c>
      <c r="AD17" s="228" t="n">
        <f aca="false" ca="false" dt2D="false" dtr="false" t="normal">SUM(AD15:AD16)</f>
        <v>1</v>
      </c>
    </row>
    <row customFormat="true" customHeight="true" ht="15.3999996185303" outlineLevel="0" r="18" s="49">
      <c r="A18" s="272" t="s">
        <v>200</v>
      </c>
      <c r="B18" s="272" t="n"/>
      <c r="C18" s="154" t="n"/>
      <c r="D18" s="154" t="n"/>
      <c r="E18" s="220" t="n"/>
      <c r="F18" s="154" t="n"/>
      <c r="G18" s="231" t="n"/>
      <c r="H18" s="154" t="n"/>
      <c r="I18" s="154" t="n"/>
      <c r="J18" s="154" t="n"/>
      <c r="K18" s="154" t="n"/>
      <c r="L18" s="154" t="n"/>
      <c r="M18" s="154" t="n"/>
      <c r="N18" s="154" t="n"/>
      <c r="O18" s="154" t="n"/>
      <c r="P18" s="154" t="n"/>
      <c r="Q18" s="154" t="n"/>
      <c r="R18" s="154" t="n"/>
      <c r="S18" s="154" t="n"/>
      <c r="T18" s="154" t="n"/>
      <c r="U18" s="154" t="n"/>
      <c r="V18" s="154" t="n"/>
      <c r="W18" s="154" t="n"/>
      <c r="X18" s="154" t="n"/>
      <c r="Y18" s="154" t="n"/>
      <c r="Z18" s="154" t="n"/>
      <c r="AA18" s="228" t="n"/>
      <c r="AB18" s="228" t="n"/>
      <c r="AC18" s="154" t="n"/>
      <c r="AD18" s="154" t="n"/>
    </row>
    <row customFormat="true" ht="15" outlineLevel="0" r="19" s="54">
      <c r="A19" s="273" t="s">
        <v>218</v>
      </c>
      <c r="B19" s="154" t="n">
        <v>7.27</v>
      </c>
      <c r="C19" s="154" t="n">
        <v>21</v>
      </c>
      <c r="D19" s="154" t="n">
        <v>26</v>
      </c>
      <c r="E19" s="220" t="n">
        <f aca="false" ca="false" dt2D="false" dtr="false" t="normal">D19/B19</f>
        <v>3.5763411279229715</v>
      </c>
      <c r="F19" s="154" t="s">
        <v>34</v>
      </c>
      <c r="G19" s="154" t="s">
        <v>34</v>
      </c>
      <c r="H19" s="154" t="s">
        <v>34</v>
      </c>
      <c r="I19" s="154" t="s">
        <v>34</v>
      </c>
      <c r="J19" s="154" t="s">
        <v>34</v>
      </c>
      <c r="K19" s="154" t="s">
        <v>34</v>
      </c>
      <c r="L19" s="154" t="s">
        <v>34</v>
      </c>
      <c r="M19" s="154" t="s">
        <v>34</v>
      </c>
      <c r="N19" s="154" t="s">
        <v>34</v>
      </c>
      <c r="O19" s="154" t="s">
        <v>34</v>
      </c>
      <c r="P19" s="154" t="s">
        <v>34</v>
      </c>
      <c r="Q19" s="154" t="s">
        <v>34</v>
      </c>
      <c r="R19" s="154" t="s">
        <v>34</v>
      </c>
      <c r="S19" s="154" t="s">
        <v>34</v>
      </c>
      <c r="T19" s="154" t="s">
        <v>34</v>
      </c>
      <c r="U19" s="154" t="s">
        <v>34</v>
      </c>
      <c r="V19" s="154" t="s">
        <v>34</v>
      </c>
      <c r="W19" s="154" t="s">
        <v>34</v>
      </c>
      <c r="X19" s="154" t="s">
        <v>34</v>
      </c>
      <c r="Y19" s="154" t="s">
        <v>34</v>
      </c>
      <c r="Z19" s="154" t="s">
        <v>34</v>
      </c>
      <c r="AA19" s="154" t="s">
        <v>34</v>
      </c>
      <c r="AB19" s="154" t="s">
        <v>34</v>
      </c>
      <c r="AC19" s="154" t="s">
        <v>34</v>
      </c>
      <c r="AD19" s="154" t="s">
        <v>34</v>
      </c>
    </row>
    <row customFormat="true" ht="15" outlineLevel="0" r="20" s="54">
      <c r="A20" s="275" t="s">
        <v>54</v>
      </c>
      <c r="B20" s="154" t="n">
        <v>19.96</v>
      </c>
      <c r="C20" s="154" t="n">
        <v>89</v>
      </c>
      <c r="D20" s="154" t="n">
        <v>89</v>
      </c>
      <c r="E20" s="220" t="n">
        <f aca="false" ca="false" dt2D="false" dtr="false" t="normal">D20/B20</f>
        <v>4.458917835671342</v>
      </c>
      <c r="F20" s="154" t="n">
        <v>10</v>
      </c>
      <c r="G20" s="231" t="n">
        <v>11.3</v>
      </c>
      <c r="H20" s="154" t="s">
        <v>34</v>
      </c>
      <c r="I20" s="154" t="n">
        <v>1</v>
      </c>
      <c r="J20" s="154" t="s">
        <v>34</v>
      </c>
      <c r="K20" s="154" t="s">
        <v>34</v>
      </c>
      <c r="L20" s="154" t="n">
        <v>7</v>
      </c>
      <c r="M20" s="154" t="n">
        <v>2</v>
      </c>
      <c r="N20" s="154" t="n">
        <v>10</v>
      </c>
      <c r="O20" s="154" t="n">
        <v>1</v>
      </c>
      <c r="P20" s="154" t="s">
        <v>34</v>
      </c>
      <c r="Q20" s="154" t="s">
        <v>34</v>
      </c>
      <c r="R20" s="154" t="n">
        <v>7</v>
      </c>
      <c r="S20" s="154" t="n">
        <v>2</v>
      </c>
      <c r="T20" s="231" t="n">
        <v>100</v>
      </c>
      <c r="U20" s="154" t="n">
        <v>10</v>
      </c>
      <c r="V20" s="231" t="n">
        <v>12</v>
      </c>
      <c r="W20" s="154" t="n">
        <v>10</v>
      </c>
      <c r="X20" s="231" t="n">
        <v>11.3</v>
      </c>
      <c r="Y20" s="154" t="s">
        <v>237</v>
      </c>
      <c r="Z20" s="154" t="n">
        <v>1</v>
      </c>
      <c r="AA20" s="228" t="s">
        <v>229</v>
      </c>
      <c r="AB20" s="228" t="s">
        <v>229</v>
      </c>
      <c r="AC20" s="154" t="n">
        <v>7</v>
      </c>
      <c r="AD20" s="154" t="n">
        <v>2</v>
      </c>
    </row>
    <row customFormat="true" customHeight="true" ht="14.25" outlineLevel="0" r="21" s="54">
      <c r="A21" s="273" t="s">
        <v>52</v>
      </c>
      <c r="B21" s="154" t="n">
        <v>23.53</v>
      </c>
      <c r="C21" s="154" t="n">
        <v>27</v>
      </c>
      <c r="D21" s="154" t="n">
        <v>32</v>
      </c>
      <c r="E21" s="220" t="n">
        <f aca="false" ca="false" dt2D="false" dtr="false" t="normal">D21/B21</f>
        <v>1.3599660008499788</v>
      </c>
      <c r="F21" s="154" t="n">
        <v>2</v>
      </c>
      <c r="G21" s="231" t="n">
        <f aca="false" ca="false" dt2D="false" dtr="false" t="normal">F21/C21*100</f>
        <v>7.4074074074074066</v>
      </c>
      <c r="H21" s="154" t="s">
        <v>34</v>
      </c>
      <c r="I21" s="154" t="s">
        <v>34</v>
      </c>
      <c r="J21" s="154" t="s">
        <v>34</v>
      </c>
      <c r="K21" s="154" t="s">
        <v>34</v>
      </c>
      <c r="L21" s="154" t="n">
        <v>1</v>
      </c>
      <c r="M21" s="154" t="n">
        <v>1</v>
      </c>
      <c r="N21" s="154" t="n">
        <v>2</v>
      </c>
      <c r="O21" s="154" t="s">
        <v>34</v>
      </c>
      <c r="P21" s="154" t="s">
        <v>34</v>
      </c>
      <c r="Q21" s="154" t="s">
        <v>34</v>
      </c>
      <c r="R21" s="154" t="n">
        <v>1</v>
      </c>
      <c r="S21" s="154" t="n">
        <v>1</v>
      </c>
      <c r="T21" s="231" t="n">
        <v>100</v>
      </c>
      <c r="U21" s="154" t="n">
        <v>2</v>
      </c>
      <c r="V21" s="231" t="n">
        <v>8</v>
      </c>
      <c r="W21" s="154" t="n">
        <v>2</v>
      </c>
      <c r="X21" s="231" t="n">
        <v>6.3</v>
      </c>
      <c r="Y21" s="154" t="s">
        <v>34</v>
      </c>
      <c r="Z21" s="154" t="s">
        <v>34</v>
      </c>
      <c r="AA21" s="228" t="s">
        <v>34</v>
      </c>
      <c r="AB21" s="228" t="s">
        <v>34</v>
      </c>
      <c r="AC21" s="154" t="n">
        <v>1</v>
      </c>
      <c r="AD21" s="154" t="n">
        <v>1</v>
      </c>
    </row>
    <row customFormat="true" ht="15" outlineLevel="0" r="22" s="54">
      <c r="A22" s="273" t="s">
        <v>53</v>
      </c>
      <c r="B22" s="154" t="n">
        <v>57.12</v>
      </c>
      <c r="C22" s="154" t="n">
        <v>0</v>
      </c>
      <c r="D22" s="154" t="n">
        <v>0</v>
      </c>
      <c r="E22" s="276" t="n">
        <f aca="false" ca="false" dt2D="false" dtr="false" t="normal">D22/B22</f>
        <v>0</v>
      </c>
      <c r="F22" s="154" t="s">
        <v>34</v>
      </c>
      <c r="G22" s="234" t="s">
        <v>34</v>
      </c>
      <c r="H22" s="154" t="s">
        <v>34</v>
      </c>
      <c r="I22" s="154" t="s">
        <v>34</v>
      </c>
      <c r="J22" s="154" t="s">
        <v>34</v>
      </c>
      <c r="K22" s="154" t="s">
        <v>34</v>
      </c>
      <c r="L22" s="154" t="s">
        <v>34</v>
      </c>
      <c r="M22" s="154" t="s">
        <v>34</v>
      </c>
      <c r="N22" s="154" t="s">
        <v>34</v>
      </c>
      <c r="O22" s="154" t="s">
        <v>34</v>
      </c>
      <c r="P22" s="154" t="s">
        <v>34</v>
      </c>
      <c r="Q22" s="154" t="s">
        <v>34</v>
      </c>
      <c r="R22" s="154" t="s">
        <v>34</v>
      </c>
      <c r="S22" s="154" t="s">
        <v>34</v>
      </c>
      <c r="T22" s="154" t="s">
        <v>34</v>
      </c>
      <c r="U22" s="154" t="s">
        <v>34</v>
      </c>
      <c r="V22" s="154" t="s">
        <v>34</v>
      </c>
      <c r="W22" s="154" t="s">
        <v>34</v>
      </c>
      <c r="X22" s="154" t="s">
        <v>34</v>
      </c>
      <c r="Y22" s="154" t="s">
        <v>34</v>
      </c>
      <c r="Z22" s="154" t="s">
        <v>34</v>
      </c>
      <c r="AA22" s="154" t="s">
        <v>34</v>
      </c>
      <c r="AB22" s="154" t="s">
        <v>34</v>
      </c>
      <c r="AC22" s="154" t="s">
        <v>34</v>
      </c>
      <c r="AD22" s="154" t="s">
        <v>34</v>
      </c>
    </row>
    <row customFormat="true" ht="15" outlineLevel="0" r="23" s="54">
      <c r="A23" s="273" t="s">
        <v>55</v>
      </c>
      <c r="B23" s="154" t="n">
        <v>38.28</v>
      </c>
      <c r="C23" s="154" t="n">
        <v>39</v>
      </c>
      <c r="D23" s="154" t="n">
        <v>39</v>
      </c>
      <c r="E23" s="220" t="n">
        <f aca="false" ca="false" dt2D="false" dtr="false" t="normal">D23/B23</f>
        <v>1.018808777429467</v>
      </c>
      <c r="F23" s="154" t="n">
        <v>2</v>
      </c>
      <c r="G23" s="231" t="n">
        <f aca="false" ca="false" dt2D="false" dtr="false" t="normal">F23/C23*100</f>
        <v>5.128205128205128</v>
      </c>
      <c r="H23" s="154" t="s">
        <v>34</v>
      </c>
      <c r="I23" s="154" t="s">
        <v>34</v>
      </c>
      <c r="J23" s="154" t="s">
        <v>34</v>
      </c>
      <c r="K23" s="154" t="s">
        <v>34</v>
      </c>
      <c r="L23" s="154" t="n">
        <v>1</v>
      </c>
      <c r="M23" s="154" t="n">
        <v>1</v>
      </c>
      <c r="N23" s="154" t="n">
        <v>2</v>
      </c>
      <c r="O23" s="154" t="s">
        <v>34</v>
      </c>
      <c r="P23" s="154" t="s">
        <v>34</v>
      </c>
      <c r="Q23" s="154" t="s">
        <v>34</v>
      </c>
      <c r="R23" s="154" t="n">
        <v>1</v>
      </c>
      <c r="S23" s="154" t="n">
        <v>1</v>
      </c>
      <c r="T23" s="231" t="n">
        <v>100</v>
      </c>
      <c r="U23" s="154" t="n">
        <v>3</v>
      </c>
      <c r="V23" s="231" t="n">
        <v>8</v>
      </c>
      <c r="W23" s="154" t="n">
        <v>3</v>
      </c>
      <c r="X23" s="231" t="n">
        <v>7.7</v>
      </c>
      <c r="Y23" s="154" t="s">
        <v>34</v>
      </c>
      <c r="Z23" s="154" t="s">
        <v>34</v>
      </c>
      <c r="AA23" s="154" t="s">
        <v>34</v>
      </c>
      <c r="AB23" s="154" t="s">
        <v>34</v>
      </c>
      <c r="AC23" s="154" t="n">
        <v>2</v>
      </c>
      <c r="AD23" s="154" t="n">
        <v>1</v>
      </c>
    </row>
    <row customFormat="true" ht="25.5" outlineLevel="0" r="24" s="54">
      <c r="A24" s="273" t="s">
        <v>57</v>
      </c>
      <c r="B24" s="154" t="n">
        <v>67.47</v>
      </c>
      <c r="C24" s="154" t="n">
        <v>9</v>
      </c>
      <c r="D24" s="154" t="n">
        <v>9</v>
      </c>
      <c r="E24" s="220" t="n">
        <f aca="false" ca="false" dt2D="false" dtr="false" t="normal">D24/B24</f>
        <v>0.1333926189417519</v>
      </c>
      <c r="F24" s="154" t="s">
        <v>34</v>
      </c>
      <c r="G24" s="154" t="s">
        <v>34</v>
      </c>
      <c r="H24" s="154" t="s">
        <v>34</v>
      </c>
      <c r="I24" s="154" t="s">
        <v>34</v>
      </c>
      <c r="J24" s="154" t="s">
        <v>34</v>
      </c>
      <c r="K24" s="154" t="s">
        <v>34</v>
      </c>
      <c r="L24" s="154" t="s">
        <v>34</v>
      </c>
      <c r="M24" s="154" t="s">
        <v>34</v>
      </c>
      <c r="N24" s="154" t="s">
        <v>34</v>
      </c>
      <c r="O24" s="154" t="s">
        <v>34</v>
      </c>
      <c r="P24" s="154" t="s">
        <v>34</v>
      </c>
      <c r="Q24" s="154" t="s">
        <v>34</v>
      </c>
      <c r="R24" s="154" t="s">
        <v>34</v>
      </c>
      <c r="S24" s="154" t="s">
        <v>34</v>
      </c>
      <c r="T24" s="154" t="s">
        <v>34</v>
      </c>
      <c r="U24" s="154" t="n"/>
      <c r="V24" s="154" t="s">
        <v>34</v>
      </c>
      <c r="W24" s="154" t="s">
        <v>34</v>
      </c>
      <c r="X24" s="154" t="s">
        <v>34</v>
      </c>
      <c r="Y24" s="154" t="s">
        <v>34</v>
      </c>
      <c r="Z24" s="154" t="s">
        <v>34</v>
      </c>
      <c r="AA24" s="154" t="s">
        <v>34</v>
      </c>
      <c r="AB24" s="154" t="s">
        <v>34</v>
      </c>
      <c r="AC24" s="154" t="s">
        <v>34</v>
      </c>
      <c r="AD24" s="154" t="s">
        <v>34</v>
      </c>
    </row>
    <row customFormat="true" ht="15" outlineLevel="0" r="25" s="59">
      <c r="A25" s="274" t="s">
        <v>37</v>
      </c>
      <c r="B25" s="228" t="n">
        <f aca="false" ca="false" dt2D="false" dtr="false" t="normal">SUM(B19:B24)</f>
        <v>213.63</v>
      </c>
      <c r="C25" s="228" t="n">
        <f aca="false" ca="false" dt2D="false" dtr="false" t="normal">SUM(C19:C24)</f>
        <v>185</v>
      </c>
      <c r="D25" s="228" t="n">
        <f aca="false" ca="false" dt2D="false" dtr="false" t="normal">SUM(D19:D24)</f>
        <v>195</v>
      </c>
      <c r="E25" s="237" t="n">
        <f aca="false" ca="false" dt2D="false" dtr="false" t="normal">D25/B25</f>
        <v>0.9127931470299115</v>
      </c>
      <c r="F25" s="228" t="n">
        <f aca="false" ca="false" dt2D="false" dtr="false" t="normal">SUM(F19:F24)</f>
        <v>14</v>
      </c>
      <c r="G25" s="232" t="s">
        <v>34</v>
      </c>
      <c r="H25" s="228" t="s">
        <v>34</v>
      </c>
      <c r="I25" s="228" t="n">
        <f aca="false" ca="false" dt2D="false" dtr="false" t="normal">SUM(I19:I24)</f>
        <v>1</v>
      </c>
      <c r="J25" s="228" t="s">
        <v>34</v>
      </c>
      <c r="K25" s="228" t="s">
        <v>34</v>
      </c>
      <c r="L25" s="228" t="n">
        <f aca="false" ca="false" dt2D="false" dtr="false" t="normal">SUM(L19:L24)</f>
        <v>9</v>
      </c>
      <c r="M25" s="228" t="n">
        <f aca="false" ca="false" dt2D="false" dtr="false" t="normal">SUM(M19:M24)</f>
        <v>4</v>
      </c>
      <c r="N25" s="228" t="n">
        <f aca="false" ca="false" dt2D="false" dtr="false" t="normal">SUM(N19:N24)</f>
        <v>14</v>
      </c>
      <c r="O25" s="228" t="n">
        <f aca="false" ca="false" dt2D="false" dtr="false" t="normal">SUM(O19:O24)</f>
        <v>1</v>
      </c>
      <c r="P25" s="228" t="s">
        <v>34</v>
      </c>
      <c r="Q25" s="228" t="s">
        <v>34</v>
      </c>
      <c r="R25" s="228" t="n">
        <f aca="false" ca="false" dt2D="false" dtr="false" t="normal">SUM(R19:R24)</f>
        <v>9</v>
      </c>
      <c r="S25" s="228" t="n">
        <f aca="false" ca="false" dt2D="false" dtr="false" t="normal">SUM(S19:S24)</f>
        <v>4</v>
      </c>
      <c r="T25" s="233" t="s">
        <v>34</v>
      </c>
      <c r="U25" s="228" t="n">
        <f aca="false" ca="false" dt2D="false" dtr="false" t="normal">SUM(U19:U23)</f>
        <v>15</v>
      </c>
      <c r="V25" s="227" t="s">
        <v>34</v>
      </c>
      <c r="W25" s="228" t="n">
        <f aca="false" ca="false" dt2D="false" dtr="false" t="normal">SUM(W19:W23)</f>
        <v>15</v>
      </c>
      <c r="X25" s="237" t="s">
        <v>34</v>
      </c>
      <c r="Y25" s="228" t="s">
        <v>34</v>
      </c>
      <c r="Z25" s="228" t="n">
        <f aca="false" ca="false" dt2D="false" dtr="false" t="normal">SUM(Z19:Z23)</f>
        <v>1</v>
      </c>
      <c r="AA25" s="228" t="s">
        <v>34</v>
      </c>
      <c r="AB25" s="228" t="s">
        <v>34</v>
      </c>
      <c r="AC25" s="228" t="n">
        <f aca="false" ca="false" dt2D="false" dtr="false" t="normal">SUM(AC19:AC23)</f>
        <v>10</v>
      </c>
      <c r="AD25" s="228" t="n">
        <f aca="false" ca="false" dt2D="false" dtr="false" t="normal">SUM(AD19:AD23)</f>
        <v>4</v>
      </c>
    </row>
    <row customFormat="true" ht="15" outlineLevel="0" r="26" s="49">
      <c r="A26" s="272" t="s">
        <v>205</v>
      </c>
      <c r="B26" s="154" t="n"/>
      <c r="C26" s="154" t="n"/>
      <c r="D26" s="154" t="n"/>
      <c r="E26" s="220" t="n"/>
      <c r="F26" s="154" t="n"/>
      <c r="G26" s="231" t="n"/>
      <c r="H26" s="154" t="n"/>
      <c r="I26" s="154" t="n"/>
      <c r="J26" s="154" t="n"/>
      <c r="K26" s="154" t="n"/>
      <c r="L26" s="154" t="n"/>
      <c r="M26" s="154" t="n"/>
      <c r="N26" s="154" t="n"/>
      <c r="O26" s="154" t="n"/>
      <c r="P26" s="154" t="n"/>
      <c r="Q26" s="154" t="n"/>
      <c r="R26" s="154" t="n"/>
      <c r="S26" s="154" t="n"/>
      <c r="T26" s="231" t="n"/>
      <c r="U26" s="154" t="n"/>
      <c r="V26" s="231" t="n"/>
      <c r="W26" s="154" t="n"/>
      <c r="X26" s="231" t="n"/>
      <c r="Y26" s="154" t="s">
        <v>34</v>
      </c>
      <c r="Z26" s="154" t="n"/>
      <c r="AA26" s="228" t="s">
        <v>34</v>
      </c>
      <c r="AB26" s="228" t="s">
        <v>34</v>
      </c>
      <c r="AC26" s="154" t="n"/>
      <c r="AD26" s="154" t="n"/>
    </row>
    <row customFormat="true" ht="15" outlineLevel="0" r="27" s="54">
      <c r="A27" s="273" t="s">
        <v>238</v>
      </c>
      <c r="B27" s="154" t="n">
        <v>18.62</v>
      </c>
      <c r="C27" s="154" t="n">
        <v>5</v>
      </c>
      <c r="D27" s="154" t="n">
        <v>5</v>
      </c>
      <c r="E27" s="220" t="n">
        <f aca="false" ca="false" dt2D="false" dtr="false" t="normal">D27/B27</f>
        <v>0.26852846401718583</v>
      </c>
      <c r="F27" s="154" t="s">
        <v>34</v>
      </c>
      <c r="G27" s="154" t="s">
        <v>34</v>
      </c>
      <c r="H27" s="154" t="s">
        <v>34</v>
      </c>
      <c r="I27" s="154" t="s">
        <v>34</v>
      </c>
      <c r="J27" s="154" t="s">
        <v>34</v>
      </c>
      <c r="K27" s="154" t="s">
        <v>34</v>
      </c>
      <c r="L27" s="154" t="s">
        <v>34</v>
      </c>
      <c r="M27" s="154" t="s">
        <v>34</v>
      </c>
      <c r="N27" s="154" t="s">
        <v>34</v>
      </c>
      <c r="O27" s="154" t="s">
        <v>34</v>
      </c>
      <c r="P27" s="154" t="s">
        <v>34</v>
      </c>
      <c r="Q27" s="154" t="s">
        <v>34</v>
      </c>
      <c r="R27" s="154" t="s">
        <v>34</v>
      </c>
      <c r="S27" s="154" t="s">
        <v>34</v>
      </c>
      <c r="T27" s="154" t="s">
        <v>34</v>
      </c>
      <c r="U27" s="154" t="s">
        <v>34</v>
      </c>
      <c r="V27" s="154" t="s">
        <v>34</v>
      </c>
      <c r="W27" s="154" t="s">
        <v>34</v>
      </c>
      <c r="X27" s="154" t="s">
        <v>34</v>
      </c>
      <c r="Y27" s="154" t="s">
        <v>34</v>
      </c>
      <c r="Z27" s="154" t="s">
        <v>34</v>
      </c>
      <c r="AA27" s="154" t="s">
        <v>34</v>
      </c>
      <c r="AB27" s="154" t="s">
        <v>34</v>
      </c>
      <c r="AC27" s="154" t="s">
        <v>34</v>
      </c>
      <c r="AD27" s="154" t="s">
        <v>34</v>
      </c>
    </row>
    <row customFormat="true" ht="15" outlineLevel="0" r="28" s="54">
      <c r="A28" s="273" t="s">
        <v>70</v>
      </c>
      <c r="B28" s="154" t="n">
        <v>21.81</v>
      </c>
      <c r="C28" s="154" t="n">
        <v>27</v>
      </c>
      <c r="D28" s="277" t="n">
        <v>21</v>
      </c>
      <c r="E28" s="220" t="n">
        <f aca="false" ca="false" dt2D="false" dtr="false" t="normal">D28/B28</f>
        <v>0.9628610729023385</v>
      </c>
      <c r="F28" s="154" t="n">
        <v>2</v>
      </c>
      <c r="G28" s="231" t="n">
        <f aca="false" ca="false" dt2D="false" dtr="false" t="normal">F28/C28*100</f>
        <v>7.4074074074074066</v>
      </c>
      <c r="H28" s="154" t="s">
        <v>34</v>
      </c>
      <c r="I28" s="154" t="s">
        <v>34</v>
      </c>
      <c r="J28" s="154" t="s">
        <v>34</v>
      </c>
      <c r="K28" s="154" t="s">
        <v>34</v>
      </c>
      <c r="L28" s="154" t="n">
        <v>1</v>
      </c>
      <c r="M28" s="154" t="n">
        <v>1</v>
      </c>
      <c r="N28" s="154" t="n">
        <v>2</v>
      </c>
      <c r="O28" s="154" t="s">
        <v>34</v>
      </c>
      <c r="P28" s="154" t="s">
        <v>34</v>
      </c>
      <c r="Q28" s="154" t="s">
        <v>34</v>
      </c>
      <c r="R28" s="154" t="n">
        <v>1</v>
      </c>
      <c r="S28" s="154" t="n">
        <v>1</v>
      </c>
      <c r="T28" s="231" t="n">
        <v>100</v>
      </c>
      <c r="U28" s="154" t="n">
        <v>1</v>
      </c>
      <c r="V28" s="231" t="n">
        <v>5</v>
      </c>
      <c r="W28" s="154" t="n">
        <v>1</v>
      </c>
      <c r="X28" s="231" t="n">
        <v>5</v>
      </c>
      <c r="Y28" s="154" t="s">
        <v>34</v>
      </c>
      <c r="Z28" s="154" t="s">
        <v>34</v>
      </c>
      <c r="AA28" s="154" t="s">
        <v>34</v>
      </c>
      <c r="AB28" s="228" t="s">
        <v>34</v>
      </c>
      <c r="AC28" s="154" t="s">
        <v>34</v>
      </c>
      <c r="AD28" s="154" t="n">
        <v>1</v>
      </c>
    </row>
    <row customFormat="true" ht="15" outlineLevel="0" r="29" s="59">
      <c r="A29" s="274" t="s">
        <v>37</v>
      </c>
      <c r="B29" s="228" t="n">
        <f aca="false" ca="false" dt2D="false" dtr="false" t="normal">SUM(B27:B28)</f>
        <v>40.43</v>
      </c>
      <c r="C29" s="228" t="n">
        <f aca="false" ca="false" dt2D="false" dtr="false" t="normal">SUM(C27:C28)</f>
        <v>32</v>
      </c>
      <c r="D29" s="228" t="n">
        <f aca="false" ca="false" dt2D="false" dtr="false" t="normal">SUM(D27:D28)</f>
        <v>26</v>
      </c>
      <c r="E29" s="237" t="n">
        <f aca="false" ca="false" dt2D="false" dtr="false" t="normal">D29/B29</f>
        <v>0.6430868167202572</v>
      </c>
      <c r="F29" s="228" t="n">
        <f aca="false" ca="false" dt2D="false" dtr="false" t="normal">F28</f>
        <v>2</v>
      </c>
      <c r="G29" s="232" t="s">
        <v>34</v>
      </c>
      <c r="H29" s="228" t="s">
        <v>34</v>
      </c>
      <c r="I29" s="228" t="n">
        <v>0</v>
      </c>
      <c r="J29" s="228" t="s">
        <v>34</v>
      </c>
      <c r="K29" s="228" t="s">
        <v>34</v>
      </c>
      <c r="L29" s="228" t="n">
        <f aca="false" ca="false" dt2D="false" dtr="false" t="normal">SUM(L27:L28)</f>
        <v>1</v>
      </c>
      <c r="M29" s="228" t="n">
        <f aca="false" ca="false" dt2D="false" dtr="false" t="normal">M28</f>
        <v>1</v>
      </c>
      <c r="N29" s="228" t="n">
        <f aca="false" ca="false" dt2D="false" dtr="false" t="normal">N28</f>
        <v>2</v>
      </c>
      <c r="O29" s="228" t="n">
        <v>0</v>
      </c>
      <c r="P29" s="228" t="s">
        <v>34</v>
      </c>
      <c r="Q29" s="228" t="s">
        <v>34</v>
      </c>
      <c r="R29" s="228" t="n">
        <f aca="false" ca="false" dt2D="false" dtr="false" t="normal">SUM(R28)</f>
        <v>1</v>
      </c>
      <c r="S29" s="228" t="n">
        <f aca="false" ca="false" dt2D="false" dtr="false" t="normal">S28</f>
        <v>1</v>
      </c>
      <c r="T29" s="232" t="s">
        <v>34</v>
      </c>
      <c r="U29" s="228" t="n">
        <f aca="false" ca="false" dt2D="false" dtr="false" t="normal">U28</f>
        <v>1</v>
      </c>
      <c r="V29" s="232" t="s">
        <v>34</v>
      </c>
      <c r="W29" s="228" t="n">
        <f aca="false" ca="false" dt2D="false" dtr="false" t="normal">W28</f>
        <v>1</v>
      </c>
      <c r="X29" s="232" t="s">
        <v>34</v>
      </c>
      <c r="Y29" s="228" t="s">
        <v>34</v>
      </c>
      <c r="Z29" s="228" t="n">
        <v>0</v>
      </c>
      <c r="AA29" s="228" t="s">
        <v>34</v>
      </c>
      <c r="AB29" s="228" t="s">
        <v>34</v>
      </c>
      <c r="AC29" s="228" t="n">
        <v>0</v>
      </c>
      <c r="AD29" s="228" t="n">
        <f aca="false" ca="false" dt2D="false" dtr="false" t="normal">AD28</f>
        <v>1</v>
      </c>
    </row>
    <row customFormat="true" ht="15" outlineLevel="0" r="30" s="49">
      <c r="A30" s="272" t="s">
        <v>209</v>
      </c>
      <c r="B30" s="154" t="n"/>
      <c r="C30" s="154" t="n"/>
      <c r="D30" s="154" t="n"/>
      <c r="E30" s="220" t="n"/>
      <c r="F30" s="154" t="n"/>
      <c r="G30" s="231" t="n"/>
      <c r="H30" s="154" t="n"/>
      <c r="I30" s="154" t="n"/>
      <c r="J30" s="154" t="n"/>
      <c r="K30" s="154" t="n"/>
      <c r="L30" s="154" t="n"/>
      <c r="M30" s="154" t="n"/>
      <c r="N30" s="154" t="n"/>
      <c r="O30" s="154" t="n"/>
      <c r="P30" s="154" t="n"/>
      <c r="Q30" s="154" t="n"/>
      <c r="R30" s="154" t="n"/>
      <c r="S30" s="154" t="n"/>
      <c r="T30" s="231" t="n"/>
      <c r="U30" s="154" t="n"/>
      <c r="V30" s="231" t="n"/>
      <c r="W30" s="154" t="n"/>
      <c r="X30" s="231" t="n"/>
      <c r="Y30" s="154" t="n"/>
      <c r="Z30" s="154" t="n"/>
      <c r="AA30" s="228" t="n"/>
      <c r="AB30" s="228" t="n"/>
      <c r="AC30" s="154" t="n"/>
      <c r="AD30" s="154" t="n"/>
    </row>
    <row customFormat="true" ht="15" outlineLevel="0" r="31" s="54">
      <c r="A31" s="273" t="s">
        <v>106</v>
      </c>
      <c r="B31" s="154" t="n">
        <v>18.2</v>
      </c>
      <c r="C31" s="154" t="n">
        <v>28</v>
      </c>
      <c r="D31" s="154" t="n">
        <v>28</v>
      </c>
      <c r="E31" s="220" t="n">
        <f aca="false" ca="false" dt2D="false" dtr="false" t="normal">D31/B31</f>
        <v>1.5384615384615385</v>
      </c>
      <c r="F31" s="154" t="n">
        <v>2</v>
      </c>
      <c r="G31" s="231" t="n">
        <v>7.2</v>
      </c>
      <c r="H31" s="154" t="s">
        <v>34</v>
      </c>
      <c r="I31" s="154" t="s">
        <v>34</v>
      </c>
      <c r="J31" s="154" t="s">
        <v>34</v>
      </c>
      <c r="K31" s="154" t="s">
        <v>34</v>
      </c>
      <c r="L31" s="154" t="n">
        <v>1</v>
      </c>
      <c r="M31" s="154" t="n">
        <v>1</v>
      </c>
      <c r="N31" s="154" t="n">
        <v>2</v>
      </c>
      <c r="O31" s="154" t="s">
        <v>34</v>
      </c>
      <c r="P31" s="154" t="s">
        <v>34</v>
      </c>
      <c r="Q31" s="154" t="s">
        <v>34</v>
      </c>
      <c r="R31" s="154" t="n">
        <v>1</v>
      </c>
      <c r="S31" s="154" t="n">
        <v>1</v>
      </c>
      <c r="T31" s="231" t="n">
        <v>100</v>
      </c>
      <c r="U31" s="154" t="n">
        <v>2</v>
      </c>
      <c r="V31" s="231" t="n">
        <v>8</v>
      </c>
      <c r="W31" s="154" t="n">
        <v>2</v>
      </c>
      <c r="X31" s="231" t="n">
        <v>7.2</v>
      </c>
      <c r="Y31" s="154" t="s">
        <v>34</v>
      </c>
      <c r="Z31" s="154" t="n"/>
      <c r="AA31" s="228" t="s">
        <v>34</v>
      </c>
      <c r="AB31" s="228" t="s">
        <v>34</v>
      </c>
      <c r="AC31" s="154" t="n">
        <v>1</v>
      </c>
      <c r="AD31" s="154" t="n">
        <v>1</v>
      </c>
    </row>
    <row customFormat="true" ht="15" outlineLevel="0" r="32" s="49">
      <c r="A32" s="274" t="s">
        <v>37</v>
      </c>
      <c r="B32" s="228" t="n">
        <f aca="false" ca="false" dt2D="false" dtr="false" t="normal">B31</f>
        <v>18.2</v>
      </c>
      <c r="C32" s="228" t="n">
        <f aca="false" ca="false" dt2D="false" dtr="false" t="normal">C31</f>
        <v>28</v>
      </c>
      <c r="D32" s="228" t="n">
        <f aca="false" ca="false" dt2D="false" dtr="false" t="normal">D31</f>
        <v>28</v>
      </c>
      <c r="E32" s="237" t="n">
        <f aca="false" ca="false" dt2D="false" dtr="false" t="normal">D32/B32</f>
        <v>1.5384615384615385</v>
      </c>
      <c r="F32" s="228" t="n">
        <f aca="false" ca="false" dt2D="false" dtr="false" t="normal">F31</f>
        <v>2</v>
      </c>
      <c r="G32" s="231" t="s">
        <v>34</v>
      </c>
      <c r="H32" s="154" t="s">
        <v>34</v>
      </c>
      <c r="I32" s="228" t="n">
        <v>0</v>
      </c>
      <c r="J32" s="154" t="s">
        <v>34</v>
      </c>
      <c r="K32" s="154" t="s">
        <v>34</v>
      </c>
      <c r="L32" s="228" t="n">
        <f aca="false" ca="false" dt2D="false" dtr="false" t="normal">SUM(L31)</f>
        <v>1</v>
      </c>
      <c r="M32" s="228" t="n">
        <f aca="false" ca="false" dt2D="false" dtr="false" t="normal">SUM(M31)</f>
        <v>1</v>
      </c>
      <c r="N32" s="228" t="n">
        <f aca="false" ca="false" dt2D="false" dtr="false" t="normal">SUM(N31)</f>
        <v>2</v>
      </c>
      <c r="O32" s="228" t="n">
        <f aca="false" ca="false" dt2D="false" dtr="false" t="normal">SUM(O31)</f>
        <v>0</v>
      </c>
      <c r="P32" s="154" t="s">
        <v>34</v>
      </c>
      <c r="Q32" s="154" t="s">
        <v>34</v>
      </c>
      <c r="R32" s="228" t="n">
        <f aca="false" ca="false" dt2D="false" dtr="false" t="normal">SUM(R31)</f>
        <v>1</v>
      </c>
      <c r="S32" s="228" t="n">
        <f aca="false" ca="false" dt2D="false" dtr="false" t="normal">SUM(S31)</f>
        <v>1</v>
      </c>
      <c r="T32" s="232" t="s">
        <v>34</v>
      </c>
      <c r="U32" s="228" t="n">
        <f aca="false" ca="false" dt2D="false" dtr="false" t="normal">U31</f>
        <v>2</v>
      </c>
      <c r="V32" s="231" t="s">
        <v>34</v>
      </c>
      <c r="W32" s="228" t="n">
        <f aca="false" ca="false" dt2D="false" dtr="false" t="normal">W31</f>
        <v>2</v>
      </c>
      <c r="X32" s="231" t="s">
        <v>34</v>
      </c>
      <c r="Y32" s="154" t="s">
        <v>34</v>
      </c>
      <c r="Z32" s="228" t="n">
        <f aca="false" ca="false" dt2D="false" dtr="false" t="normal">Z31</f>
        <v>0</v>
      </c>
      <c r="AA32" s="228" t="s">
        <v>34</v>
      </c>
      <c r="AB32" s="228" t="s">
        <v>34</v>
      </c>
      <c r="AC32" s="228" t="n">
        <f aca="false" ca="false" dt2D="false" dtr="false" t="normal">AC31</f>
        <v>1</v>
      </c>
      <c r="AD32" s="228" t="n">
        <f aca="false" ca="false" dt2D="false" dtr="false" t="normal">AD31</f>
        <v>1</v>
      </c>
    </row>
    <row customFormat="true" ht="15" outlineLevel="0" r="33" s="54">
      <c r="A33" s="272" t="s">
        <v>210</v>
      </c>
      <c r="B33" s="154" t="n"/>
      <c r="C33" s="154" t="n"/>
      <c r="D33" s="154" t="n"/>
      <c r="E33" s="220" t="n"/>
      <c r="F33" s="154" t="n"/>
      <c r="G33" s="231" t="n"/>
      <c r="H33" s="154" t="n"/>
      <c r="I33" s="154" t="n"/>
      <c r="J33" s="154" t="n"/>
      <c r="K33" s="154" t="n"/>
      <c r="L33" s="154" t="n"/>
      <c r="M33" s="154" t="n"/>
      <c r="N33" s="154" t="n"/>
      <c r="O33" s="154" t="n"/>
      <c r="P33" s="154" t="n"/>
      <c r="Q33" s="154" t="n"/>
      <c r="R33" s="154" t="n"/>
      <c r="S33" s="154" t="n"/>
      <c r="T33" s="231" t="n"/>
      <c r="U33" s="154" t="n"/>
      <c r="V33" s="231" t="n"/>
      <c r="W33" s="154" t="n"/>
      <c r="X33" s="231" t="n"/>
      <c r="Y33" s="154" t="n"/>
      <c r="Z33" s="154" t="n"/>
      <c r="AA33" s="228" t="n"/>
      <c r="AB33" s="228" t="n"/>
      <c r="AC33" s="154" t="n"/>
      <c r="AD33" s="154" t="n"/>
    </row>
    <row customFormat="true" ht="15" outlineLevel="0" r="34" s="54">
      <c r="A34" s="273" t="s">
        <v>125</v>
      </c>
      <c r="B34" s="154" t="n">
        <v>40.79</v>
      </c>
      <c r="C34" s="154" t="n">
        <v>44</v>
      </c>
      <c r="D34" s="154" t="n">
        <v>44</v>
      </c>
      <c r="E34" s="220" t="n">
        <f aca="false" ca="false" dt2D="false" dtr="false" t="normal">D34/B34</f>
        <v>1.078695758764403</v>
      </c>
      <c r="F34" s="154" t="n">
        <v>3</v>
      </c>
      <c r="G34" s="231" t="n">
        <v>6.9</v>
      </c>
      <c r="H34" s="154" t="s">
        <v>34</v>
      </c>
      <c r="I34" s="154" t="s">
        <v>34</v>
      </c>
      <c r="J34" s="154" t="s">
        <v>34</v>
      </c>
      <c r="K34" s="154" t="s">
        <v>34</v>
      </c>
      <c r="L34" s="154" t="n">
        <v>2</v>
      </c>
      <c r="M34" s="154" t="n">
        <v>1</v>
      </c>
      <c r="N34" s="154" t="n">
        <v>2</v>
      </c>
      <c r="O34" s="154" t="s">
        <v>34</v>
      </c>
      <c r="P34" s="154" t="s">
        <v>34</v>
      </c>
      <c r="Q34" s="154" t="s">
        <v>34</v>
      </c>
      <c r="R34" s="154" t="n">
        <v>1</v>
      </c>
      <c r="S34" s="154" t="n">
        <v>1</v>
      </c>
      <c r="T34" s="231" t="n">
        <v>67</v>
      </c>
      <c r="U34" s="154" t="n">
        <v>3</v>
      </c>
      <c r="V34" s="231" t="n">
        <v>8</v>
      </c>
      <c r="W34" s="154" t="n">
        <v>3</v>
      </c>
      <c r="X34" s="231" t="n">
        <v>6.9</v>
      </c>
      <c r="Y34" s="154" t="s">
        <v>34</v>
      </c>
      <c r="Z34" s="154" t="n"/>
      <c r="AA34" s="228" t="s">
        <v>34</v>
      </c>
      <c r="AB34" s="228" t="s">
        <v>34</v>
      </c>
      <c r="AC34" s="154" t="n">
        <v>2</v>
      </c>
      <c r="AD34" s="154" t="n">
        <v>1</v>
      </c>
    </row>
    <row customFormat="true" ht="15" outlineLevel="0" r="35" s="49">
      <c r="A35" s="274" t="s">
        <v>37</v>
      </c>
      <c r="B35" s="228" t="n">
        <f aca="false" ca="false" dt2D="false" dtr="false" t="normal">B34</f>
        <v>40.79</v>
      </c>
      <c r="C35" s="228" t="n">
        <f aca="false" ca="false" dt2D="false" dtr="false" t="normal">C34</f>
        <v>44</v>
      </c>
      <c r="D35" s="228" t="n">
        <f aca="false" ca="false" dt2D="false" dtr="false" t="normal">D34</f>
        <v>44</v>
      </c>
      <c r="E35" s="237" t="n">
        <f aca="false" ca="false" dt2D="false" dtr="false" t="normal">D35/B35</f>
        <v>1.078695758764403</v>
      </c>
      <c r="F35" s="228" t="n">
        <f aca="false" ca="false" dt2D="false" dtr="false" t="normal">F34</f>
        <v>3</v>
      </c>
      <c r="G35" s="231" t="s">
        <v>34</v>
      </c>
      <c r="H35" s="154" t="s">
        <v>34</v>
      </c>
      <c r="I35" s="228" t="n">
        <v>0</v>
      </c>
      <c r="J35" s="154" t="s">
        <v>34</v>
      </c>
      <c r="K35" s="154" t="s">
        <v>34</v>
      </c>
      <c r="L35" s="228" t="n">
        <f aca="false" ca="false" dt2D="false" dtr="false" t="normal">L34</f>
        <v>2</v>
      </c>
      <c r="M35" s="228" t="n">
        <f aca="false" ca="false" dt2D="false" dtr="false" t="normal">M34</f>
        <v>1</v>
      </c>
      <c r="N35" s="228" t="n">
        <f aca="false" ca="false" dt2D="false" dtr="false" t="normal">N34</f>
        <v>2</v>
      </c>
      <c r="O35" s="228" t="n">
        <v>0</v>
      </c>
      <c r="P35" s="154" t="s">
        <v>34</v>
      </c>
      <c r="Q35" s="154" t="s">
        <v>34</v>
      </c>
      <c r="R35" s="228" t="n">
        <f aca="false" ca="false" dt2D="false" dtr="false" t="normal">SUM(R34)</f>
        <v>1</v>
      </c>
      <c r="S35" s="228" t="n">
        <f aca="false" ca="false" dt2D="false" dtr="false" t="normal">S34</f>
        <v>1</v>
      </c>
      <c r="T35" s="232" t="s">
        <v>34</v>
      </c>
      <c r="U35" s="228" t="n">
        <f aca="false" ca="false" dt2D="false" dtr="false" t="normal">U34</f>
        <v>3</v>
      </c>
      <c r="V35" s="231" t="s">
        <v>34</v>
      </c>
      <c r="W35" s="228" t="n">
        <f aca="false" ca="false" dt2D="false" dtr="false" t="normal">W34</f>
        <v>3</v>
      </c>
      <c r="X35" s="231" t="s">
        <v>34</v>
      </c>
      <c r="Y35" s="154" t="s">
        <v>34</v>
      </c>
      <c r="Z35" s="228" t="n">
        <f aca="false" ca="false" dt2D="false" dtr="false" t="normal">Z34</f>
        <v>0</v>
      </c>
      <c r="AA35" s="228" t="s">
        <v>34</v>
      </c>
      <c r="AB35" s="228" t="s">
        <v>34</v>
      </c>
      <c r="AC35" s="228" t="n">
        <f aca="false" ca="false" dt2D="false" dtr="false" t="normal">AC34</f>
        <v>2</v>
      </c>
      <c r="AD35" s="228" t="n">
        <f aca="false" ca="false" dt2D="false" dtr="false" t="normal">AD34</f>
        <v>1</v>
      </c>
    </row>
    <row customFormat="true" ht="15" outlineLevel="0" r="36" s="49">
      <c r="A36" s="272" t="s">
        <v>239</v>
      </c>
      <c r="B36" s="154" t="n"/>
      <c r="C36" s="154" t="n"/>
      <c r="D36" s="154" t="n"/>
      <c r="E36" s="220" t="n"/>
      <c r="F36" s="154" t="n"/>
      <c r="G36" s="231" t="n"/>
      <c r="H36" s="154" t="n"/>
      <c r="I36" s="154" t="n"/>
      <c r="J36" s="154" t="n"/>
      <c r="K36" s="154" t="n"/>
      <c r="L36" s="154" t="n"/>
      <c r="M36" s="154" t="n"/>
      <c r="N36" s="154" t="n"/>
      <c r="O36" s="154" t="n"/>
      <c r="P36" s="154" t="n"/>
      <c r="Q36" s="154" t="n"/>
      <c r="R36" s="154" t="n"/>
      <c r="S36" s="154" t="n"/>
      <c r="T36" s="231" t="n"/>
      <c r="U36" s="154" t="n"/>
      <c r="V36" s="231" t="n"/>
      <c r="W36" s="154" t="n"/>
      <c r="X36" s="231" t="n"/>
      <c r="Y36" s="154" t="n"/>
      <c r="Z36" s="154" t="n"/>
      <c r="AA36" s="228" t="n"/>
      <c r="AB36" s="228" t="n"/>
      <c r="AC36" s="154" t="n"/>
      <c r="AD36" s="154" t="n"/>
    </row>
    <row customFormat="true" ht="15" outlineLevel="0" r="37" s="54">
      <c r="A37" s="273" t="s">
        <v>144</v>
      </c>
      <c r="B37" s="154" t="n">
        <v>17.45</v>
      </c>
      <c r="C37" s="154" t="n">
        <v>18</v>
      </c>
      <c r="D37" s="154" t="n">
        <v>28</v>
      </c>
      <c r="E37" s="220" t="n">
        <f aca="false" ca="false" dt2D="false" dtr="false" t="normal">D37/B37</f>
        <v>1.6045845272206305</v>
      </c>
      <c r="F37" s="154" t="s">
        <v>34</v>
      </c>
      <c r="G37" s="154" t="s">
        <v>34</v>
      </c>
      <c r="H37" s="154" t="s">
        <v>34</v>
      </c>
      <c r="I37" s="154" t="s">
        <v>34</v>
      </c>
      <c r="J37" s="154" t="s">
        <v>34</v>
      </c>
      <c r="K37" s="154" t="s">
        <v>34</v>
      </c>
      <c r="L37" s="154" t="s">
        <v>34</v>
      </c>
      <c r="M37" s="154" t="s">
        <v>34</v>
      </c>
      <c r="N37" s="154" t="s">
        <v>34</v>
      </c>
      <c r="O37" s="154" t="s">
        <v>34</v>
      </c>
      <c r="P37" s="154" t="s">
        <v>34</v>
      </c>
      <c r="Q37" s="154" t="s">
        <v>34</v>
      </c>
      <c r="R37" s="154" t="s">
        <v>34</v>
      </c>
      <c r="S37" s="154" t="s">
        <v>34</v>
      </c>
      <c r="T37" s="154" t="s">
        <v>34</v>
      </c>
      <c r="U37" s="154" t="n">
        <v>2</v>
      </c>
      <c r="V37" s="154" t="n">
        <v>8</v>
      </c>
      <c r="W37" s="154" t="n">
        <v>2</v>
      </c>
      <c r="X37" s="154" t="n">
        <v>7.2</v>
      </c>
      <c r="Y37" s="154" t="s">
        <v>34</v>
      </c>
      <c r="Z37" s="154" t="s">
        <v>34</v>
      </c>
      <c r="AA37" s="154" t="s">
        <v>34</v>
      </c>
      <c r="AB37" s="154" t="s">
        <v>34</v>
      </c>
      <c r="AC37" s="154" t="n">
        <v>1</v>
      </c>
      <c r="AD37" s="154" t="n">
        <v>1</v>
      </c>
    </row>
    <row customFormat="true" ht="15" outlineLevel="0" r="38" s="59">
      <c r="A38" s="274" t="s">
        <v>37</v>
      </c>
      <c r="B38" s="228" t="n">
        <f aca="false" ca="false" dt2D="false" dtr="false" t="normal">B37</f>
        <v>17.45</v>
      </c>
      <c r="C38" s="228" t="n">
        <f aca="false" ca="false" dt2D="false" dtr="false" t="normal">C37</f>
        <v>18</v>
      </c>
      <c r="D38" s="228" t="n">
        <f aca="false" ca="false" dt2D="false" dtr="false" t="normal">D37</f>
        <v>28</v>
      </c>
      <c r="E38" s="237" t="n">
        <f aca="false" ca="false" dt2D="false" dtr="false" t="normal">D38/B38</f>
        <v>1.6045845272206305</v>
      </c>
      <c r="F38" s="228" t="n">
        <v>0</v>
      </c>
      <c r="G38" s="232" t="n">
        <v>0</v>
      </c>
      <c r="H38" s="228" t="s">
        <v>34</v>
      </c>
      <c r="I38" s="228" t="n">
        <v>0</v>
      </c>
      <c r="J38" s="228" t="s">
        <v>34</v>
      </c>
      <c r="K38" s="228" t="s">
        <v>34</v>
      </c>
      <c r="L38" s="228" t="n">
        <v>0</v>
      </c>
      <c r="M38" s="228" t="n">
        <v>0</v>
      </c>
      <c r="N38" s="228" t="n">
        <v>0</v>
      </c>
      <c r="O38" s="228" t="n">
        <v>0</v>
      </c>
      <c r="P38" s="228" t="s">
        <v>34</v>
      </c>
      <c r="Q38" s="228" t="s">
        <v>34</v>
      </c>
      <c r="R38" s="228" t="n">
        <v>0</v>
      </c>
      <c r="S38" s="228" t="n">
        <v>0</v>
      </c>
      <c r="T38" s="239" t="s">
        <v>34</v>
      </c>
      <c r="U38" s="228" t="n">
        <f aca="false" ca="false" dt2D="false" dtr="false" t="normal">SUM(U37)</f>
        <v>2</v>
      </c>
      <c r="V38" s="232" t="s">
        <v>34</v>
      </c>
      <c r="W38" s="228" t="n">
        <f aca="false" ca="false" dt2D="false" dtr="false" t="normal">SUM(W37)</f>
        <v>2</v>
      </c>
      <c r="X38" s="232" t="s">
        <v>34</v>
      </c>
      <c r="Y38" s="228" t="s">
        <v>34</v>
      </c>
      <c r="Z38" s="228" t="n">
        <v>0</v>
      </c>
      <c r="AA38" s="228" t="s">
        <v>34</v>
      </c>
      <c r="AB38" s="228" t="s">
        <v>34</v>
      </c>
      <c r="AC38" s="228" t="n">
        <f aca="false" ca="false" dt2D="false" dtr="false" t="normal">SUM(AC37)</f>
        <v>1</v>
      </c>
      <c r="AD38" s="228" t="n">
        <f aca="false" ca="false" dt2D="false" dtr="false" t="normal">SUM(AD37)</f>
        <v>1</v>
      </c>
    </row>
    <row customFormat="true" customHeight="true" ht="15.1999998092651" outlineLevel="0" r="39" s="49">
      <c r="A39" s="274" t="s">
        <v>211</v>
      </c>
      <c r="B39" s="154" t="n"/>
      <c r="C39" s="154" t="n"/>
      <c r="D39" s="154" t="n"/>
      <c r="E39" s="220" t="n"/>
      <c r="F39" s="154" t="n"/>
      <c r="G39" s="231" t="n"/>
      <c r="H39" s="154" t="n"/>
      <c r="I39" s="154" t="n"/>
      <c r="J39" s="154" t="n"/>
      <c r="K39" s="154" t="n"/>
      <c r="L39" s="154" t="n"/>
      <c r="M39" s="154" t="n"/>
      <c r="N39" s="154" t="n"/>
      <c r="O39" s="154" t="n"/>
      <c r="P39" s="154" t="n"/>
      <c r="Q39" s="154" t="n"/>
      <c r="R39" s="154" t="n"/>
      <c r="S39" s="154" t="n"/>
      <c r="T39" s="231" t="n"/>
      <c r="U39" s="154" t="n"/>
      <c r="V39" s="231" t="n"/>
      <c r="W39" s="154" t="n"/>
      <c r="X39" s="231" t="n"/>
      <c r="Y39" s="154" t="n"/>
      <c r="Z39" s="154" t="n"/>
      <c r="AA39" s="228" t="n"/>
      <c r="AB39" s="228" t="n"/>
      <c r="AC39" s="154" t="n"/>
      <c r="AD39" s="154" t="n"/>
    </row>
    <row customFormat="true" ht="15" outlineLevel="0" r="40" s="49">
      <c r="A40" s="273" t="s">
        <v>240</v>
      </c>
      <c r="B40" s="154" t="n">
        <v>21.47</v>
      </c>
      <c r="C40" s="154" t="n">
        <v>5</v>
      </c>
      <c r="D40" s="154" t="n">
        <v>5</v>
      </c>
      <c r="E40" s="220" t="n">
        <f aca="false" ca="false" dt2D="false" dtr="false" t="normal">D40/B40</f>
        <v>0.2328830926874709</v>
      </c>
      <c r="F40" s="154" t="s">
        <v>34</v>
      </c>
      <c r="G40" s="154" t="s">
        <v>34</v>
      </c>
      <c r="H40" s="154" t="s">
        <v>34</v>
      </c>
      <c r="I40" s="154" t="s">
        <v>34</v>
      </c>
      <c r="J40" s="154" t="s">
        <v>34</v>
      </c>
      <c r="K40" s="154" t="s">
        <v>34</v>
      </c>
      <c r="L40" s="154" t="s">
        <v>34</v>
      </c>
      <c r="M40" s="154" t="s">
        <v>34</v>
      </c>
      <c r="N40" s="154" t="s">
        <v>34</v>
      </c>
      <c r="O40" s="154" t="s">
        <v>34</v>
      </c>
      <c r="P40" s="154" t="s">
        <v>34</v>
      </c>
      <c r="Q40" s="154" t="s">
        <v>34</v>
      </c>
      <c r="R40" s="154" t="s">
        <v>34</v>
      </c>
      <c r="S40" s="154" t="s">
        <v>34</v>
      </c>
      <c r="T40" s="154" t="s">
        <v>34</v>
      </c>
      <c r="U40" s="154" t="s">
        <v>34</v>
      </c>
      <c r="V40" s="154" t="s">
        <v>34</v>
      </c>
      <c r="W40" s="154" t="s">
        <v>34</v>
      </c>
      <c r="X40" s="154" t="s">
        <v>34</v>
      </c>
      <c r="Y40" s="154" t="s">
        <v>34</v>
      </c>
      <c r="Z40" s="154" t="s">
        <v>34</v>
      </c>
      <c r="AA40" s="154" t="s">
        <v>34</v>
      </c>
      <c r="AB40" s="154" t="s">
        <v>34</v>
      </c>
      <c r="AC40" s="154" t="s">
        <v>34</v>
      </c>
      <c r="AD40" s="154" t="s">
        <v>34</v>
      </c>
    </row>
    <row customFormat="true" ht="15" outlineLevel="0" r="41" s="59">
      <c r="A41" s="274" t="s">
        <v>37</v>
      </c>
      <c r="B41" s="228" t="n">
        <f aca="false" ca="false" dt2D="false" dtr="false" t="normal">B40</f>
        <v>21.47</v>
      </c>
      <c r="C41" s="228" t="n">
        <f aca="false" ca="false" dt2D="false" dtr="false" t="normal">C40</f>
        <v>5</v>
      </c>
      <c r="D41" s="228" t="n">
        <f aca="false" ca="false" dt2D="false" dtr="false" t="normal">D40</f>
        <v>5</v>
      </c>
      <c r="E41" s="237" t="n">
        <f aca="false" ca="false" dt2D="false" dtr="false" t="normal">D41/B41</f>
        <v>0.2328830926874709</v>
      </c>
      <c r="F41" s="228" t="n">
        <v>0</v>
      </c>
      <c r="G41" s="232" t="n">
        <v>0</v>
      </c>
      <c r="H41" s="228" t="s">
        <v>34</v>
      </c>
      <c r="I41" s="228" t="n">
        <v>0</v>
      </c>
      <c r="J41" s="228" t="s">
        <v>34</v>
      </c>
      <c r="K41" s="228" t="s">
        <v>34</v>
      </c>
      <c r="L41" s="228" t="n">
        <v>0</v>
      </c>
      <c r="M41" s="228" t="n">
        <v>0</v>
      </c>
      <c r="N41" s="228" t="n">
        <v>0</v>
      </c>
      <c r="O41" s="228" t="n">
        <v>0</v>
      </c>
      <c r="P41" s="228" t="s">
        <v>34</v>
      </c>
      <c r="Q41" s="228" t="s">
        <v>34</v>
      </c>
      <c r="R41" s="228" t="n">
        <v>0</v>
      </c>
      <c r="S41" s="228" t="n">
        <v>0</v>
      </c>
      <c r="T41" s="232" t="s">
        <v>34</v>
      </c>
      <c r="U41" s="228" t="n">
        <v>0</v>
      </c>
      <c r="V41" s="232" t="s">
        <v>34</v>
      </c>
      <c r="W41" s="228" t="n">
        <v>0</v>
      </c>
      <c r="X41" s="232" t="s">
        <v>34</v>
      </c>
      <c r="Y41" s="228" t="s">
        <v>34</v>
      </c>
      <c r="Z41" s="228" t="n">
        <v>0</v>
      </c>
      <c r="AA41" s="228" t="s">
        <v>34</v>
      </c>
      <c r="AB41" s="228" t="s">
        <v>34</v>
      </c>
      <c r="AC41" s="228" t="n">
        <v>0</v>
      </c>
      <c r="AD41" s="228" t="n">
        <v>0</v>
      </c>
    </row>
    <row customFormat="true" ht="15" outlineLevel="0" r="42" s="49">
      <c r="A42" s="272" t="s">
        <v>232</v>
      </c>
      <c r="B42" s="154" t="n"/>
      <c r="C42" s="154" t="n"/>
      <c r="D42" s="154" t="n"/>
      <c r="E42" s="220" t="n"/>
      <c r="F42" s="154" t="n"/>
      <c r="G42" s="231" t="n"/>
      <c r="H42" s="154" t="n"/>
      <c r="I42" s="154" t="n"/>
      <c r="J42" s="154" t="n"/>
      <c r="K42" s="154" t="n"/>
      <c r="L42" s="154" t="n"/>
      <c r="M42" s="154" t="n"/>
      <c r="N42" s="154" t="n"/>
      <c r="O42" s="154" t="n"/>
      <c r="P42" s="154" t="n"/>
      <c r="Q42" s="154" t="n"/>
      <c r="R42" s="154" t="n"/>
      <c r="S42" s="154" t="n"/>
      <c r="T42" s="231" t="n"/>
      <c r="U42" s="154" t="n"/>
      <c r="V42" s="231" t="n"/>
      <c r="W42" s="154" t="n"/>
      <c r="X42" s="231" t="n"/>
      <c r="Y42" s="154" t="n"/>
      <c r="Z42" s="154" t="n"/>
      <c r="AA42" s="228" t="n"/>
      <c r="AB42" s="228" t="n"/>
      <c r="AC42" s="154" t="n"/>
      <c r="AD42" s="154" t="n"/>
    </row>
    <row customFormat="true" ht="15" outlineLevel="0" r="43" s="54">
      <c r="A43" s="273" t="s">
        <v>171</v>
      </c>
      <c r="B43" s="154" t="n">
        <v>16.12</v>
      </c>
      <c r="C43" s="154" t="n">
        <v>35</v>
      </c>
      <c r="D43" s="154" t="n">
        <v>35</v>
      </c>
      <c r="E43" s="220" t="n">
        <f aca="false" ca="false" dt2D="false" dtr="false" t="normal">D43/B43</f>
        <v>2.1712158808933</v>
      </c>
      <c r="F43" s="154" t="n">
        <v>2</v>
      </c>
      <c r="G43" s="231" t="n">
        <v>5.8</v>
      </c>
      <c r="H43" s="154" t="s">
        <v>34</v>
      </c>
      <c r="I43" s="154" t="s">
        <v>34</v>
      </c>
      <c r="J43" s="154" t="s">
        <v>34</v>
      </c>
      <c r="K43" s="154" t="s">
        <v>34</v>
      </c>
      <c r="L43" s="154" t="n">
        <v>1</v>
      </c>
      <c r="M43" s="154" t="n">
        <v>1</v>
      </c>
      <c r="N43" s="154" t="n">
        <v>2</v>
      </c>
      <c r="O43" s="154" t="s">
        <v>34</v>
      </c>
      <c r="P43" s="154" t="s">
        <v>34</v>
      </c>
      <c r="Q43" s="154" t="s">
        <v>34</v>
      </c>
      <c r="R43" s="154" t="n">
        <v>1</v>
      </c>
      <c r="S43" s="154" t="n">
        <v>1</v>
      </c>
      <c r="T43" s="231" t="n">
        <v>100</v>
      </c>
      <c r="U43" s="154" t="n">
        <v>2</v>
      </c>
      <c r="V43" s="231" t="n">
        <v>8</v>
      </c>
      <c r="W43" s="154" t="n">
        <v>2</v>
      </c>
      <c r="X43" s="231" t="n">
        <v>5.8</v>
      </c>
      <c r="Y43" s="154" t="s">
        <v>34</v>
      </c>
      <c r="Z43" s="154" t="s">
        <v>34</v>
      </c>
      <c r="AA43" s="228" t="s">
        <v>34</v>
      </c>
      <c r="AB43" s="228" t="s">
        <v>34</v>
      </c>
      <c r="AC43" s="154" t="n">
        <v>1</v>
      </c>
      <c r="AD43" s="154" t="n">
        <v>1</v>
      </c>
    </row>
    <row customFormat="true" ht="15" outlineLevel="0" r="44" s="54">
      <c r="A44" s="275" t="s">
        <v>176</v>
      </c>
      <c r="B44" s="154" t="n">
        <v>40.24</v>
      </c>
      <c r="C44" s="154" t="n">
        <v>35</v>
      </c>
      <c r="D44" s="154" t="n">
        <v>35</v>
      </c>
      <c r="E44" s="220" t="n">
        <f aca="false" ca="false" dt2D="false" dtr="false" t="normal">D44/B44</f>
        <v>0.8697813121272365</v>
      </c>
      <c r="F44" s="154" t="n">
        <v>1</v>
      </c>
      <c r="G44" s="231" t="n">
        <v>2.9</v>
      </c>
      <c r="H44" s="154" t="s">
        <v>34</v>
      </c>
      <c r="I44" s="154" t="s">
        <v>34</v>
      </c>
      <c r="J44" s="154" t="s">
        <v>34</v>
      </c>
      <c r="K44" s="154" t="s">
        <v>34</v>
      </c>
      <c r="L44" s="154" t="s">
        <v>34</v>
      </c>
      <c r="M44" s="154" t="n">
        <v>1</v>
      </c>
      <c r="N44" s="154" t="n">
        <v>1</v>
      </c>
      <c r="O44" s="154" t="s">
        <v>34</v>
      </c>
      <c r="P44" s="154" t="s">
        <v>34</v>
      </c>
      <c r="Q44" s="154" t="s">
        <v>34</v>
      </c>
      <c r="R44" s="154" t="s">
        <v>34</v>
      </c>
      <c r="S44" s="154" t="n">
        <v>1</v>
      </c>
      <c r="T44" s="231" t="n">
        <v>100</v>
      </c>
      <c r="U44" s="154" t="n">
        <v>1</v>
      </c>
      <c r="V44" s="231" t="n">
        <v>5</v>
      </c>
      <c r="W44" s="154" t="n">
        <v>1</v>
      </c>
      <c r="X44" s="231" t="n">
        <v>2.9</v>
      </c>
      <c r="Y44" s="154" t="s">
        <v>34</v>
      </c>
      <c r="Z44" s="154" t="s">
        <v>34</v>
      </c>
      <c r="AA44" s="228" t="s">
        <v>34</v>
      </c>
      <c r="AB44" s="228" t="s">
        <v>34</v>
      </c>
      <c r="AC44" s="154" t="s">
        <v>34</v>
      </c>
      <c r="AD44" s="154" t="n">
        <v>1</v>
      </c>
    </row>
    <row customFormat="true" ht="15" outlineLevel="0" r="45" s="54">
      <c r="A45" s="275" t="s">
        <v>169</v>
      </c>
      <c r="B45" s="154" t="n">
        <v>40.75</v>
      </c>
      <c r="C45" s="154" t="n">
        <v>44</v>
      </c>
      <c r="D45" s="154" t="n">
        <v>44</v>
      </c>
      <c r="E45" s="220" t="n">
        <f aca="false" ca="false" dt2D="false" dtr="false" t="normal">D45/B45</f>
        <v>1.0797546012269938</v>
      </c>
      <c r="F45" s="154" t="n">
        <v>2</v>
      </c>
      <c r="G45" s="231" t="n">
        <v>5</v>
      </c>
      <c r="H45" s="154" t="s">
        <v>34</v>
      </c>
      <c r="I45" s="154" t="s">
        <v>34</v>
      </c>
      <c r="J45" s="154" t="s">
        <v>34</v>
      </c>
      <c r="K45" s="154" t="s">
        <v>34</v>
      </c>
      <c r="L45" s="154" t="n">
        <v>1</v>
      </c>
      <c r="M45" s="154" t="n">
        <v>1</v>
      </c>
      <c r="N45" s="154" t="s">
        <v>34</v>
      </c>
      <c r="O45" s="154" t="s">
        <v>34</v>
      </c>
      <c r="P45" s="154" t="s">
        <v>34</v>
      </c>
      <c r="Q45" s="154" t="s">
        <v>34</v>
      </c>
      <c r="R45" s="154" t="s">
        <v>34</v>
      </c>
      <c r="S45" s="154" t="s">
        <v>34</v>
      </c>
      <c r="T45" s="231" t="s">
        <v>34</v>
      </c>
      <c r="U45" s="154" t="n">
        <v>3</v>
      </c>
      <c r="V45" s="231" t="n">
        <v>8</v>
      </c>
      <c r="W45" s="154" t="n">
        <v>2</v>
      </c>
      <c r="X45" s="231" t="n">
        <v>4.6</v>
      </c>
      <c r="Y45" s="154" t="s">
        <v>34</v>
      </c>
      <c r="Z45" s="154" t="s">
        <v>34</v>
      </c>
      <c r="AA45" s="228" t="s">
        <v>34</v>
      </c>
      <c r="AB45" s="228" t="s">
        <v>34</v>
      </c>
      <c r="AC45" s="154" t="n">
        <v>1</v>
      </c>
      <c r="AD45" s="154" t="n">
        <v>1</v>
      </c>
    </row>
    <row customFormat="true" ht="25.5" outlineLevel="0" r="46" s="54">
      <c r="A46" s="275" t="s">
        <v>216</v>
      </c>
      <c r="B46" s="154" t="n">
        <v>23.06</v>
      </c>
      <c r="C46" s="154" t="n">
        <v>5</v>
      </c>
      <c r="D46" s="154" t="n">
        <v>5</v>
      </c>
      <c r="E46" s="220" t="n">
        <f aca="false" ca="false" dt2D="false" dtr="false" t="normal">D46/B46</f>
        <v>0.2168256721595837</v>
      </c>
      <c r="F46" s="154" t="s">
        <v>34</v>
      </c>
      <c r="G46" s="154" t="s">
        <v>34</v>
      </c>
      <c r="H46" s="154" t="s">
        <v>34</v>
      </c>
      <c r="I46" s="154" t="s">
        <v>34</v>
      </c>
      <c r="J46" s="154" t="s">
        <v>34</v>
      </c>
      <c r="K46" s="154" t="s">
        <v>34</v>
      </c>
      <c r="L46" s="154" t="s">
        <v>34</v>
      </c>
      <c r="M46" s="154" t="s">
        <v>34</v>
      </c>
      <c r="N46" s="154" t="s">
        <v>34</v>
      </c>
      <c r="O46" s="154" t="s">
        <v>34</v>
      </c>
      <c r="P46" s="154" t="s">
        <v>34</v>
      </c>
      <c r="Q46" s="154" t="s">
        <v>34</v>
      </c>
      <c r="R46" s="154" t="s">
        <v>34</v>
      </c>
      <c r="S46" s="154" t="s">
        <v>34</v>
      </c>
      <c r="T46" s="154" t="s">
        <v>34</v>
      </c>
      <c r="U46" s="154" t="s">
        <v>34</v>
      </c>
      <c r="V46" s="154" t="s">
        <v>34</v>
      </c>
      <c r="W46" s="154" t="s">
        <v>34</v>
      </c>
      <c r="X46" s="154" t="s">
        <v>34</v>
      </c>
      <c r="Y46" s="154" t="s">
        <v>34</v>
      </c>
      <c r="Z46" s="154" t="s">
        <v>34</v>
      </c>
      <c r="AA46" s="154" t="s">
        <v>34</v>
      </c>
      <c r="AB46" s="154" t="s">
        <v>34</v>
      </c>
      <c r="AC46" s="154" t="s">
        <v>34</v>
      </c>
      <c r="AD46" s="154" t="s">
        <v>34</v>
      </c>
    </row>
    <row customFormat="true" ht="12.75" outlineLevel="0" r="47" s="278">
      <c r="A47" s="274" t="s">
        <v>37</v>
      </c>
      <c r="B47" s="228" t="n">
        <f aca="false" ca="false" dt2D="false" dtr="false" t="normal">SUM(B43:B46)</f>
        <v>120.17</v>
      </c>
      <c r="C47" s="228" t="n">
        <f aca="false" ca="false" dt2D="false" dtr="false" t="normal">SUM(C43:C46)</f>
        <v>119</v>
      </c>
      <c r="D47" s="228" t="n">
        <f aca="false" ca="false" dt2D="false" dtr="false" t="normal">SUM(D43:D46)</f>
        <v>119</v>
      </c>
      <c r="E47" s="237" t="n">
        <f aca="false" ca="false" dt2D="false" dtr="false" t="normal">D47/B47</f>
        <v>0.9902637929599734</v>
      </c>
      <c r="F47" s="228" t="n">
        <f aca="false" ca="false" dt2D="false" dtr="false" t="normal">SUM(F43:F46)</f>
        <v>5</v>
      </c>
      <c r="G47" s="232" t="s">
        <v>34</v>
      </c>
      <c r="H47" s="228" t="s">
        <v>34</v>
      </c>
      <c r="I47" s="228" t="n">
        <f aca="false" ca="false" dt2D="false" dtr="false" t="normal">SUM(I43:I46)</f>
        <v>0</v>
      </c>
      <c r="J47" s="228" t="s">
        <v>34</v>
      </c>
      <c r="K47" s="228" t="s">
        <v>34</v>
      </c>
      <c r="L47" s="228" t="n">
        <f aca="false" ca="false" dt2D="false" dtr="false" t="normal">SUM(L43:L46)</f>
        <v>2</v>
      </c>
      <c r="M47" s="228" t="n">
        <f aca="false" ca="false" dt2D="false" dtr="false" t="normal">SUM(M43:M46)</f>
        <v>3</v>
      </c>
      <c r="N47" s="228" t="n">
        <f aca="false" ca="false" dt2D="false" dtr="false" t="normal">SUM(N43:N46)</f>
        <v>3</v>
      </c>
      <c r="O47" s="228" t="n">
        <f aca="false" ca="false" dt2D="false" dtr="false" t="normal">SUM(O43:O46)</f>
        <v>0</v>
      </c>
      <c r="P47" s="228" t="s">
        <v>34</v>
      </c>
      <c r="Q47" s="228" t="s">
        <v>34</v>
      </c>
      <c r="R47" s="228" t="n">
        <f aca="false" ca="false" dt2D="false" dtr="false" t="normal">SUM(R43:R46)</f>
        <v>1</v>
      </c>
      <c r="S47" s="228" t="n">
        <f aca="false" ca="false" dt2D="false" dtr="false" t="normal">SUM(S43:S46)</f>
        <v>2</v>
      </c>
      <c r="T47" s="232" t="s">
        <v>34</v>
      </c>
      <c r="U47" s="228" t="n">
        <f aca="false" ca="false" dt2D="false" dtr="false" t="normal">SUM(U43:U46)</f>
        <v>6</v>
      </c>
      <c r="V47" s="232" t="s">
        <v>34</v>
      </c>
      <c r="W47" s="228" t="n">
        <f aca="false" ca="false" dt2D="false" dtr="false" t="normal">SUM(W43:W46)</f>
        <v>5</v>
      </c>
      <c r="X47" s="232" t="s">
        <v>34</v>
      </c>
      <c r="Y47" s="228" t="s">
        <v>34</v>
      </c>
      <c r="Z47" s="228" t="n">
        <f aca="false" ca="false" dt2D="false" dtr="false" t="normal">SUM(Z43:Z46)</f>
        <v>0</v>
      </c>
      <c r="AA47" s="228" t="s">
        <v>34</v>
      </c>
      <c r="AB47" s="228" t="s">
        <v>34</v>
      </c>
      <c r="AC47" s="228" t="n">
        <f aca="false" ca="false" dt2D="false" dtr="false" t="normal">SUM(AC43:AC46)</f>
        <v>2</v>
      </c>
      <c r="AD47" s="228" t="n">
        <f aca="false" ca="false" dt2D="false" dtr="false" t="normal">SUM(AD43:AD46)</f>
        <v>3</v>
      </c>
    </row>
    <row customFormat="true" ht="15" outlineLevel="0" r="48" s="49">
      <c r="A48" s="272" t="s">
        <v>241</v>
      </c>
      <c r="B48" s="154" t="n"/>
      <c r="C48" s="154" t="n"/>
      <c r="D48" s="154" t="n"/>
      <c r="E48" s="220" t="n"/>
      <c r="F48" s="154" t="n"/>
      <c r="G48" s="231" t="n"/>
      <c r="H48" s="154" t="n"/>
      <c r="I48" s="154" t="n"/>
      <c r="J48" s="154" t="n"/>
      <c r="K48" s="154" t="n"/>
      <c r="L48" s="154" t="n"/>
      <c r="M48" s="154" t="n"/>
      <c r="N48" s="154" t="n"/>
      <c r="O48" s="154" t="n"/>
      <c r="P48" s="154" t="n"/>
      <c r="Q48" s="154" t="n"/>
      <c r="R48" s="154" t="n"/>
      <c r="S48" s="154" t="n"/>
      <c r="T48" s="231" t="n"/>
      <c r="U48" s="154" t="n"/>
      <c r="V48" s="231" t="n"/>
      <c r="W48" s="154" t="n"/>
      <c r="X48" s="231" t="n"/>
      <c r="Y48" s="154" t="n"/>
      <c r="Z48" s="154" t="n"/>
      <c r="AA48" s="228" t="n"/>
      <c r="AB48" s="228" t="n"/>
      <c r="AC48" s="154" t="n"/>
      <c r="AD48" s="154" t="n"/>
    </row>
    <row customFormat="true" ht="15" outlineLevel="0" r="49" s="54">
      <c r="A49" s="273" t="s">
        <v>180</v>
      </c>
      <c r="B49" s="154" t="n">
        <v>82.54</v>
      </c>
      <c r="C49" s="154" t="n">
        <v>42</v>
      </c>
      <c r="D49" s="154" t="n">
        <v>51</v>
      </c>
      <c r="E49" s="220" t="n">
        <f aca="false" ca="false" dt2D="false" dtr="false" t="normal">D49/B49</f>
        <v>0.6178822389144657</v>
      </c>
      <c r="F49" s="154" t="n">
        <v>2</v>
      </c>
      <c r="G49" s="231" t="n">
        <v>4.8</v>
      </c>
      <c r="H49" s="154" t="s">
        <v>34</v>
      </c>
      <c r="I49" s="154" t="s">
        <v>34</v>
      </c>
      <c r="J49" s="154" t="s">
        <v>34</v>
      </c>
      <c r="K49" s="154" t="s">
        <v>34</v>
      </c>
      <c r="L49" s="154" t="n">
        <v>1</v>
      </c>
      <c r="M49" s="154" t="n">
        <v>1</v>
      </c>
      <c r="N49" s="154" t="n">
        <v>2</v>
      </c>
      <c r="O49" s="154" t="s">
        <v>34</v>
      </c>
      <c r="P49" s="154" t="s">
        <v>34</v>
      </c>
      <c r="Q49" s="154" t="s">
        <v>34</v>
      </c>
      <c r="R49" s="154" t="n">
        <v>1</v>
      </c>
      <c r="S49" s="154" t="n">
        <v>1</v>
      </c>
      <c r="T49" s="231" t="n">
        <v>100</v>
      </c>
      <c r="U49" s="154" t="n">
        <v>2</v>
      </c>
      <c r="V49" s="231" t="n">
        <v>5</v>
      </c>
      <c r="W49" s="154" t="n">
        <v>2</v>
      </c>
      <c r="X49" s="231" t="n">
        <v>4</v>
      </c>
      <c r="Y49" s="154" t="s">
        <v>34</v>
      </c>
      <c r="Z49" s="154" t="s">
        <v>34</v>
      </c>
      <c r="AA49" s="228" t="s">
        <v>34</v>
      </c>
      <c r="AB49" s="228" t="s">
        <v>34</v>
      </c>
      <c r="AC49" s="154" t="n">
        <v>1</v>
      </c>
      <c r="AD49" s="154" t="n">
        <v>1</v>
      </c>
    </row>
    <row customFormat="true" ht="15" outlineLevel="0" r="50" s="49">
      <c r="A50" s="273" t="s">
        <v>181</v>
      </c>
      <c r="B50" s="154" t="n">
        <v>23.82</v>
      </c>
      <c r="C50" s="154" t="n">
        <v>58</v>
      </c>
      <c r="D50" s="154" t="n">
        <v>58</v>
      </c>
      <c r="E50" s="220" t="n">
        <f aca="false" ca="false" dt2D="false" dtr="false" t="normal">D50/B50</f>
        <v>2.434928631402183</v>
      </c>
      <c r="F50" s="154" t="n">
        <v>4</v>
      </c>
      <c r="G50" s="231" t="n">
        <f aca="false" ca="false" dt2D="false" dtr="false" t="normal">F50/C50*100</f>
        <v>6.896551724137931</v>
      </c>
      <c r="H50" s="154" t="s">
        <v>34</v>
      </c>
      <c r="I50" s="154" t="s">
        <v>34</v>
      </c>
      <c r="J50" s="154" t="s">
        <v>34</v>
      </c>
      <c r="K50" s="154" t="s">
        <v>34</v>
      </c>
      <c r="L50" s="154" t="n">
        <v>3</v>
      </c>
      <c r="M50" s="154" t="n">
        <v>1</v>
      </c>
      <c r="N50" s="154" t="n">
        <v>4</v>
      </c>
      <c r="O50" s="154" t="s">
        <v>34</v>
      </c>
      <c r="P50" s="154" t="s">
        <v>34</v>
      </c>
      <c r="Q50" s="154" t="s">
        <v>34</v>
      </c>
      <c r="R50" s="154" t="n">
        <v>3</v>
      </c>
      <c r="S50" s="154" t="n">
        <v>1</v>
      </c>
      <c r="T50" s="231" t="n">
        <v>100</v>
      </c>
      <c r="U50" s="154" t="n">
        <v>4</v>
      </c>
      <c r="V50" s="231" t="n">
        <v>8</v>
      </c>
      <c r="W50" s="154" t="n">
        <v>4</v>
      </c>
      <c r="X50" s="231" t="n">
        <v>6.9</v>
      </c>
      <c r="Y50" s="154" t="s">
        <v>34</v>
      </c>
      <c r="Z50" s="154" t="s">
        <v>34</v>
      </c>
      <c r="AA50" s="228" t="s">
        <v>34</v>
      </c>
      <c r="AB50" s="228" t="s">
        <v>34</v>
      </c>
      <c r="AC50" s="154" t="n">
        <v>3</v>
      </c>
      <c r="AD50" s="154" t="n">
        <v>1</v>
      </c>
    </row>
    <row customFormat="true" ht="15" outlineLevel="0" r="51" s="54">
      <c r="A51" s="273" t="s">
        <v>218</v>
      </c>
      <c r="B51" s="154" t="n">
        <v>15.44</v>
      </c>
      <c r="C51" s="154" t="n">
        <v>79</v>
      </c>
      <c r="D51" s="154" t="n">
        <v>77</v>
      </c>
      <c r="E51" s="220" t="n">
        <f aca="false" ca="false" dt2D="false" dtr="false" t="normal">D51/B51</f>
        <v>4.987046632124352</v>
      </c>
      <c r="F51" s="154" t="n">
        <v>9</v>
      </c>
      <c r="G51" s="154" t="n">
        <v>11.4</v>
      </c>
      <c r="H51" s="154" t="s">
        <v>34</v>
      </c>
      <c r="I51" s="154" t="n">
        <v>1</v>
      </c>
      <c r="J51" s="154" t="s">
        <v>34</v>
      </c>
      <c r="K51" s="154" t="s">
        <v>34</v>
      </c>
      <c r="L51" s="154" t="n">
        <v>6</v>
      </c>
      <c r="M51" s="154" t="n">
        <v>2</v>
      </c>
      <c r="N51" s="154" t="n">
        <v>9</v>
      </c>
      <c r="O51" s="154" t="n">
        <v>1</v>
      </c>
      <c r="P51" s="154" t="s">
        <v>34</v>
      </c>
      <c r="Q51" s="154" t="s">
        <v>34</v>
      </c>
      <c r="R51" s="154" t="n">
        <v>6</v>
      </c>
      <c r="S51" s="154" t="n">
        <v>2</v>
      </c>
      <c r="T51" s="231" t="n">
        <v>100</v>
      </c>
      <c r="U51" s="154" t="n">
        <v>0</v>
      </c>
      <c r="V51" s="231" t="n">
        <v>8</v>
      </c>
      <c r="W51" s="154" t="n">
        <v>6</v>
      </c>
      <c r="X51" s="231" t="n">
        <v>7.8</v>
      </c>
      <c r="Y51" s="154" t="s">
        <v>34</v>
      </c>
      <c r="Z51" s="154" t="s">
        <v>34</v>
      </c>
      <c r="AA51" s="228" t="s">
        <v>34</v>
      </c>
      <c r="AB51" s="228" t="s">
        <v>34</v>
      </c>
      <c r="AC51" s="154" t="n">
        <v>4</v>
      </c>
      <c r="AD51" s="154" t="n">
        <v>2</v>
      </c>
    </row>
    <row customFormat="true" ht="15" outlineLevel="0" r="52" s="59">
      <c r="A52" s="274" t="s">
        <v>37</v>
      </c>
      <c r="B52" s="228" t="n">
        <f aca="false" ca="false" dt2D="false" dtr="false" t="normal">SUM(B49:B51)</f>
        <v>121.80000000000001</v>
      </c>
      <c r="C52" s="228" t="n">
        <f aca="false" ca="false" dt2D="false" dtr="false" t="normal">SUM(C49:C51)</f>
        <v>179</v>
      </c>
      <c r="D52" s="228" t="n">
        <f aca="false" ca="false" dt2D="false" dtr="false" t="normal">SUM(D49:D51)</f>
        <v>186</v>
      </c>
      <c r="E52" s="237" t="n">
        <f aca="false" ca="false" dt2D="false" dtr="false" t="normal">D52/B52</f>
        <v>1.5270935960591132</v>
      </c>
      <c r="F52" s="228" t="n">
        <f aca="false" ca="false" dt2D="false" dtr="false" t="normal">SUM(F49:F51)</f>
        <v>15</v>
      </c>
      <c r="G52" s="232" t="s">
        <v>34</v>
      </c>
      <c r="H52" s="228" t="s">
        <v>34</v>
      </c>
      <c r="I52" s="228" t="n">
        <f aca="false" ca="false" dt2D="false" dtr="false" t="normal">SUM(I49:I51)</f>
        <v>1</v>
      </c>
      <c r="J52" s="228" t="s">
        <v>34</v>
      </c>
      <c r="K52" s="228" t="s">
        <v>34</v>
      </c>
      <c r="L52" s="228" t="n">
        <f aca="false" ca="false" dt2D="false" dtr="false" t="normal">SUM(L49:L51)</f>
        <v>10</v>
      </c>
      <c r="M52" s="228" t="n">
        <f aca="false" ca="false" dt2D="false" dtr="false" t="normal">SUM(M49:M51)</f>
        <v>4</v>
      </c>
      <c r="N52" s="228" t="n">
        <f aca="false" ca="false" dt2D="false" dtr="false" t="normal">SUM(N49:N51)</f>
        <v>15</v>
      </c>
      <c r="O52" s="228" t="n">
        <v>1</v>
      </c>
      <c r="P52" s="228" t="s">
        <v>34</v>
      </c>
      <c r="Q52" s="228" t="s">
        <v>34</v>
      </c>
      <c r="R52" s="228" t="n">
        <f aca="false" ca="false" dt2D="false" dtr="false" t="normal">SUM(R49:R51)</f>
        <v>10</v>
      </c>
      <c r="S52" s="228" t="n">
        <f aca="false" ca="false" dt2D="false" dtr="false" t="normal">SUM(S49:S51)</f>
        <v>4</v>
      </c>
      <c r="T52" s="228" t="s">
        <v>34</v>
      </c>
      <c r="U52" s="228" t="n">
        <f aca="false" ca="false" dt2D="false" dtr="false" t="normal">SUM(U49:U51)</f>
        <v>6</v>
      </c>
      <c r="V52" s="232" t="s">
        <v>34</v>
      </c>
      <c r="W52" s="228" t="n">
        <f aca="false" ca="false" dt2D="false" dtr="false" t="normal">SUM(W49:W51)</f>
        <v>12</v>
      </c>
      <c r="X52" s="228" t="s">
        <v>34</v>
      </c>
      <c r="Y52" s="228" t="s">
        <v>34</v>
      </c>
      <c r="Z52" s="228" t="n">
        <f aca="false" ca="false" dt2D="false" dtr="false" t="normal">SUM(Z49:Z51)</f>
        <v>0</v>
      </c>
      <c r="AA52" s="228" t="s">
        <v>34</v>
      </c>
      <c r="AB52" s="228" t="s">
        <v>34</v>
      </c>
      <c r="AC52" s="228" t="n">
        <f aca="false" ca="false" dt2D="false" dtr="false" t="normal">SUM(AC49:AC51)</f>
        <v>8</v>
      </c>
      <c r="AD52" s="228" t="n">
        <f aca="false" ca="false" dt2D="false" dtr="false" t="normal">SUM(AD49:AD51)</f>
        <v>4</v>
      </c>
    </row>
    <row customFormat="true" customHeight="true" ht="23.25" outlineLevel="0" r="53" s="278">
      <c r="A53" s="230" t="s">
        <v>184</v>
      </c>
      <c r="B53" s="228" t="n">
        <f aca="false" ca="false" dt2D="false" dtr="false" t="normal">B52+B47+B41+B38+B35+B32+B29+B25</f>
        <v>593.94</v>
      </c>
      <c r="C53" s="228" t="n">
        <f aca="false" ca="false" dt2D="false" dtr="false" t="normal">C52+C47+C41+C38+C35+C32+C29+C25+C17</f>
        <v>610</v>
      </c>
      <c r="D53" s="228" t="n">
        <f aca="false" ca="false" dt2D="false" dtr="false" t="normal">D52+D47+D41+D38+D35+D32+D29+D25+D17</f>
        <v>656</v>
      </c>
      <c r="E53" s="237" t="n">
        <f aca="false" ca="false" dt2D="false" dtr="false" t="normal">D53/B53</f>
        <v>1.1044886688891133</v>
      </c>
      <c r="F53" s="228" t="n">
        <f aca="false" ca="false" dt2D="false" dtr="false" t="normal">F52+F47+F41+F38+F35+F32+F29+F25</f>
        <v>41</v>
      </c>
      <c r="G53" s="232" t="n">
        <f aca="false" ca="false" dt2D="false" dtr="false" t="normal">F53/C53*100</f>
        <v>6.721311475409836</v>
      </c>
      <c r="H53" s="228" t="s">
        <v>34</v>
      </c>
      <c r="I53" s="228" t="n">
        <f aca="false" ca="false" dt2D="false" dtr="false" t="normal">I52+I47+I41+I38+I35+I32+I29+I25</f>
        <v>2</v>
      </c>
      <c r="J53" s="228" t="s">
        <v>34</v>
      </c>
      <c r="K53" s="228" t="s">
        <v>34</v>
      </c>
      <c r="L53" s="228" t="n">
        <f aca="false" ca="false" dt2D="false" dtr="false" t="normal">L52+L47+L41+L38+L35+L32+L29+L25</f>
        <v>25</v>
      </c>
      <c r="M53" s="228" t="n">
        <f aca="false" ca="false" dt2D="false" dtr="false" t="normal">M52+M47+M41+M38+M35+M32+M29+M25</f>
        <v>14</v>
      </c>
      <c r="N53" s="228" t="n">
        <f aca="false" ca="false" dt2D="false" dtr="false" t="normal">N52+N47+N41+N38+N35+N32+N29+N25</f>
        <v>38</v>
      </c>
      <c r="O53" s="228" t="n">
        <f aca="false" ca="false" dt2D="false" dtr="false" t="normal">O52+O47+O41+O38+O35+O32+O29+O25</f>
        <v>2</v>
      </c>
      <c r="P53" s="228" t="s">
        <v>34</v>
      </c>
      <c r="Q53" s="228" t="s">
        <v>34</v>
      </c>
      <c r="R53" s="228" t="n">
        <f aca="false" ca="false" dt2D="false" dtr="false" t="normal">R52+R47+R41+R38+R35+R32+R29+R25</f>
        <v>23</v>
      </c>
      <c r="S53" s="228" t="n">
        <f aca="false" ca="false" dt2D="false" dtr="false" t="normal">S52+S47+S41+S38+S35+S32+S29+S25</f>
        <v>13</v>
      </c>
      <c r="T53" s="237" t="n">
        <f aca="false" ca="false" dt2D="false" dtr="false" t="normal">N53/F53*100</f>
        <v>92.6829268292683</v>
      </c>
      <c r="U53" s="239" t="n">
        <f aca="false" ca="false" dt2D="false" dtr="false" t="normal">U52+U47+U41+U38+U35+U32+U29+U25+U17</f>
        <v>36</v>
      </c>
      <c r="V53" s="237" t="s">
        <v>34</v>
      </c>
      <c r="W53" s="239" t="n">
        <f aca="false" ca="false" dt2D="false" dtr="false" t="normal">W52+W47+W41+W38+W35+W32+W29+W25+W17</f>
        <v>41</v>
      </c>
      <c r="X53" s="232" t="s">
        <v>34</v>
      </c>
      <c r="Y53" s="228" t="s">
        <v>34</v>
      </c>
      <c r="Z53" s="228" t="n">
        <f aca="false" ca="false" dt2D="false" dtr="false" t="normal">Z25+Z29+Z35+Z38+Z41+Z47+Z52</f>
        <v>1</v>
      </c>
      <c r="AA53" s="228" t="s">
        <v>34</v>
      </c>
      <c r="AB53" s="228" t="s">
        <v>34</v>
      </c>
      <c r="AC53" s="228" t="n">
        <f aca="false" ca="false" dt2D="false" dtr="false" t="normal">AC17+AC25+AC29+AC32+AC35+AC38+AC41+AC47+AC52</f>
        <v>24</v>
      </c>
      <c r="AD53" s="228" t="n">
        <f aca="false" ca="false" dt2D="false" dtr="false" t="normal">AD17+AD25+AD29+AD32+AD35+AD38+AD41+AD47+AD52</f>
        <v>16</v>
      </c>
    </row>
    <row customFormat="true" ht="15" outlineLevel="0" r="54" s="49">
      <c r="A54" s="90" t="n"/>
      <c r="B54" s="90" t="n"/>
      <c r="C54" s="90" t="n"/>
      <c r="D54" s="90" t="n"/>
      <c r="E54" s="248" t="n"/>
      <c r="F54" s="90" t="n"/>
      <c r="G54" s="90" t="n"/>
      <c r="H54" s="90" t="n"/>
      <c r="I54" s="90" t="n"/>
      <c r="J54" s="90" t="n"/>
      <c r="K54" s="90" t="n"/>
      <c r="L54" s="90" t="n"/>
      <c r="M54" s="90" t="n"/>
      <c r="N54" s="90" t="n"/>
      <c r="O54" s="90" t="n"/>
      <c r="P54" s="90" t="n"/>
      <c r="Q54" s="90" t="n"/>
      <c r="R54" s="90" t="n"/>
      <c r="S54" s="90" t="n"/>
      <c r="T54" s="90" t="n"/>
      <c r="U54" s="90" t="n"/>
      <c r="V54" s="90" t="n"/>
      <c r="W54" s="90" t="n"/>
      <c r="X54" s="90" t="n"/>
      <c r="Y54" s="90" t="n"/>
      <c r="Z54" s="90" t="n"/>
      <c r="AA54" s="90" t="n"/>
      <c r="AB54" s="90" t="n"/>
      <c r="AC54" s="90" t="n"/>
      <c r="AD54" s="90" t="n"/>
    </row>
    <row customFormat="true" ht="15" outlineLevel="0" r="55" s="49">
      <c r="A55" s="90" t="n"/>
      <c r="B55" s="90" t="n"/>
      <c r="C55" s="90" t="n"/>
      <c r="D55" s="90" t="n"/>
      <c r="E55" s="248" t="n"/>
      <c r="F55" s="90" t="n"/>
      <c r="G55" s="90" t="n"/>
      <c r="H55" s="90" t="n"/>
      <c r="I55" s="90" t="n"/>
      <c r="J55" s="90" t="n"/>
      <c r="K55" s="90" t="n"/>
      <c r="L55" s="90" t="n"/>
      <c r="M55" s="90" t="n"/>
      <c r="N55" s="90" t="n"/>
      <c r="O55" s="90" t="n"/>
      <c r="P55" s="90" t="n"/>
      <c r="Q55" s="90" t="n"/>
      <c r="R55" s="90" t="n"/>
      <c r="S55" s="90" t="n"/>
      <c r="T55" s="90" t="n"/>
      <c r="U55" s="90" t="n"/>
      <c r="V55" s="90" t="n"/>
      <c r="W55" s="90" t="n"/>
      <c r="X55" s="90" t="n"/>
      <c r="Y55" s="90" t="n"/>
      <c r="Z55" s="90" t="n"/>
      <c r="AA55" s="90" t="n"/>
      <c r="AB55" s="90" t="n"/>
      <c r="AC55" s="90" t="n"/>
      <c r="AD55" s="90" t="n"/>
    </row>
    <row customFormat="true" ht="15.75" outlineLevel="0" r="56" s="49">
      <c r="A56" s="279" t="n"/>
      <c r="B56" s="192" t="n"/>
      <c r="C56" s="178" t="s">
        <v>219</v>
      </c>
      <c r="D56" s="178" t="s"/>
      <c r="E56" s="178" t="s"/>
      <c r="F56" s="178" t="s"/>
      <c r="G56" s="178" t="s"/>
      <c r="H56" s="88" t="n"/>
      <c r="I56" s="179" t="n"/>
      <c r="J56" s="87" t="n"/>
      <c r="K56" s="180" t="n"/>
      <c r="L56" s="180" t="n"/>
      <c r="M56" s="180" t="n"/>
      <c r="N56" s="180" t="n"/>
      <c r="O56" s="180" t="n"/>
      <c r="P56" s="88" t="n"/>
      <c r="Q56" s="88" t="n"/>
      <c r="R56" s="88" t="n"/>
      <c r="S56" s="88" t="n"/>
      <c r="T56" s="181" t="s">
        <v>220</v>
      </c>
      <c r="U56" s="181" t="s"/>
      <c r="V56" s="181" t="s"/>
      <c r="W56" s="181" t="s"/>
      <c r="X56" s="87" t="n"/>
      <c r="Y56" s="182" t="n"/>
      <c r="Z56" s="194" t="n"/>
      <c r="AA56" s="194" t="n"/>
      <c r="AB56" s="194" t="n"/>
      <c r="AC56" s="194" t="n"/>
      <c r="AD56" s="90" t="n"/>
    </row>
    <row customFormat="true" ht="15.75" outlineLevel="0" r="57" s="49">
      <c r="A57" s="90" t="n"/>
      <c r="B57" s="90" t="n"/>
      <c r="C57" s="185" t="n"/>
      <c r="D57" s="185" t="n"/>
      <c r="E57" s="186" t="n"/>
      <c r="F57" s="185" t="n"/>
      <c r="G57" s="186" t="n"/>
      <c r="H57" s="87" t="n"/>
      <c r="I57" s="185" t="n"/>
      <c r="J57" s="87" t="n"/>
      <c r="K57" s="87" t="n"/>
      <c r="L57" s="185" t="n"/>
      <c r="M57" s="185" t="n"/>
      <c r="N57" s="185" t="n"/>
      <c r="O57" s="175" t="n"/>
      <c r="P57" s="87" t="n"/>
      <c r="Q57" s="87" t="n"/>
      <c r="R57" s="87" t="n"/>
      <c r="S57" s="187" t="s">
        <v>221</v>
      </c>
      <c r="T57" s="188" t="s"/>
      <c r="U57" s="188" t="s"/>
      <c r="V57" s="188" t="s"/>
      <c r="W57" s="188" t="s"/>
      <c r="X57" s="188" t="s"/>
      <c r="Y57" s="189" t="s"/>
      <c r="Z57" s="49" t="n"/>
      <c r="AA57" s="49" t="n"/>
      <c r="AB57" s="49" t="n"/>
      <c r="AC57" s="49" t="n"/>
      <c r="AD57" s="90" t="n"/>
    </row>
    <row outlineLevel="0" r="58">
      <c r="D58" s="90" t="n"/>
    </row>
  </sheetData>
  <mergeCells count="37">
    <mergeCell ref="A8:A12"/>
    <mergeCell ref="B8:B12"/>
    <mergeCell ref="C8:D10"/>
    <mergeCell ref="C11:C12"/>
    <mergeCell ref="E8:E12"/>
    <mergeCell ref="D11:D12"/>
    <mergeCell ref="F10:F12"/>
    <mergeCell ref="G10:G12"/>
    <mergeCell ref="H10:H12"/>
    <mergeCell ref="I10:M10"/>
    <mergeCell ref="I11:L11"/>
    <mergeCell ref="N10:N12"/>
    <mergeCell ref="O10:S10"/>
    <mergeCell ref="AD11:AD12"/>
    <mergeCell ref="Z10:AD10"/>
    <mergeCell ref="Z11:AC11"/>
    <mergeCell ref="W9:AD9"/>
    <mergeCell ref="U8:AD8"/>
    <mergeCell ref="Y10:Y12"/>
    <mergeCell ref="X10:X12"/>
    <mergeCell ref="W10:W12"/>
    <mergeCell ref="V10:V12"/>
    <mergeCell ref="U9:V9"/>
    <mergeCell ref="U10:U12"/>
    <mergeCell ref="T10:T12"/>
    <mergeCell ref="S11:S12"/>
    <mergeCell ref="H1:P1"/>
    <mergeCell ref="H2:Q2"/>
    <mergeCell ref="G3:R3"/>
    <mergeCell ref="F9:M9"/>
    <mergeCell ref="F8:T8"/>
    <mergeCell ref="N9:T9"/>
    <mergeCell ref="T56:W56"/>
    <mergeCell ref="C56:G56"/>
    <mergeCell ref="O11:R11"/>
    <mergeCell ref="M11:M12"/>
    <mergeCell ref="S57:Y57"/>
  </mergeCells>
  <pageMargins bottom="0.590551555156708" footer="0.300000011920929" header="0.300000011920929" left="0.433071136474609" right="0.24803164601326" top="0.590551555156708"/>
  <pageSetup fitToHeight="1" fitToWidth="1" orientation="landscape" paperHeight="297mm" paperSize="9" paperWidth="210mm" scale="92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D46"/>
  <sheetViews>
    <sheetView showZeros="true" workbookViewId="0"/>
  </sheetViews>
  <sheetFormatPr baseColWidth="8" customHeight="false" defaultColWidth="9.14062530925693" defaultRowHeight="12.75" zeroHeight="false"/>
  <cols>
    <col customWidth="true" max="1" min="1" outlineLevel="0" style="89" width="19.710937625553"/>
    <col customWidth="true" max="2" min="2" outlineLevel="0" style="89" width="8.28515598898187"/>
    <col customWidth="true" max="3" min="3" outlineLevel="0" style="90" width="4.85546864361033"/>
    <col customWidth="true" max="4" min="4" outlineLevel="0" style="90" width="4.28515632731423"/>
    <col customWidth="true" max="5" min="5" outlineLevel="0" style="89" width="11.8554691511089"/>
    <col customWidth="true" max="6" min="6" outlineLevel="0" style="89" width="4.14062514009074"/>
    <col customWidth="true" max="7" min="7" outlineLevel="0" style="89" width="4.57031265462846"/>
    <col customWidth="true" max="8" min="8" outlineLevel="0" style="89" width="2.57031248546228"/>
    <col customWidth="true" max="9" min="9" outlineLevel="0" style="89" width="3.85546881277651"/>
    <col customWidth="true" max="10" min="10" outlineLevel="0" style="89" width="3.28515615814805"/>
    <col customWidth="true" max="11" min="11" outlineLevel="0" style="89" width="2.99999983083382"/>
    <col customWidth="true" max="12" min="12" outlineLevel="0" style="89" width="4.85546864361033"/>
    <col customWidth="true" max="15" min="13" outlineLevel="0" style="89" width="4"/>
    <col customWidth="true" max="16" min="16" outlineLevel="0" style="89" width="4.42578112907261"/>
    <col customWidth="true" max="17" min="17" outlineLevel="0" style="89" width="3.85546881277651"/>
    <col customWidth="true" max="18" min="18" outlineLevel="0" style="89" width="5.28515615814805"/>
    <col customWidth="true" max="19" min="19" outlineLevel="0" style="89" width="3.85546881277651"/>
    <col customWidth="true" max="20" min="20" outlineLevel="0" style="89" width="6.14062480175838"/>
    <col customWidth="true" max="21" min="21" outlineLevel="0" style="89" width="3.71093762555303"/>
    <col customWidth="true" max="22" min="22" outlineLevel="0" style="89" width="6.42578146740498"/>
    <col customWidth="true" max="23" min="23" outlineLevel="0" style="89" width="4"/>
    <col customWidth="true" max="24" min="24" outlineLevel="0" style="89" width="4.42578112907261"/>
    <col customWidth="true" max="25" min="25" outlineLevel="0" style="89" width="2.57031248546228"/>
    <col customWidth="true" max="26" min="26" outlineLevel="0" style="89" width="3.42578129823879"/>
    <col customWidth="true" max="27" min="27" outlineLevel="0" style="89" width="3.85546881277651"/>
    <col customWidth="true" max="28" min="28" outlineLevel="0" style="89" width="2.99999983083382"/>
    <col customWidth="true" max="30" min="29" outlineLevel="0" style="89" width="4.57031265462846"/>
    <col bestFit="true" customWidth="true" max="16384" min="31" outlineLevel="0" style="191" width="9.14062530925693"/>
  </cols>
  <sheetData>
    <row ht="15.75" outlineLevel="0" r="1">
      <c r="A1" s="82" t="n"/>
      <c r="B1" s="86" t="n"/>
      <c r="C1" s="83" t="n"/>
      <c r="D1" s="83" t="n"/>
      <c r="E1" s="83" t="n"/>
      <c r="F1" s="83" t="n"/>
      <c r="G1" s="87" t="n"/>
      <c r="H1" s="88" t="s">
        <v>188</v>
      </c>
      <c r="I1" s="88" t="s"/>
      <c r="J1" s="88" t="s"/>
      <c r="K1" s="88" t="s"/>
      <c r="L1" s="88" t="s"/>
      <c r="M1" s="88" t="s"/>
      <c r="N1" s="88" t="s"/>
      <c r="O1" s="88" t="s"/>
      <c r="P1" s="88" t="s"/>
      <c r="Q1" s="87" t="n"/>
      <c r="V1" s="194" t="n"/>
      <c r="W1" s="194" t="n"/>
      <c r="X1" s="194" t="n"/>
      <c r="Y1" s="194" t="n"/>
      <c r="Z1" s="194" t="n"/>
      <c r="AA1" s="194" t="n"/>
      <c r="AB1" s="194" t="n"/>
      <c r="AC1" s="194" t="n"/>
      <c r="AD1" s="194" t="n"/>
    </row>
    <row ht="15.75" outlineLevel="0" r="2">
      <c r="A2" s="82" t="n"/>
      <c r="B2" s="86" t="n"/>
      <c r="C2" s="83" t="n"/>
      <c r="D2" s="83" t="n"/>
      <c r="E2" s="83" t="n"/>
      <c r="F2" s="83" t="n"/>
      <c r="G2" s="87" t="n"/>
      <c r="H2" s="88" t="s">
        <v>189</v>
      </c>
      <c r="I2" s="88" t="s"/>
      <c r="J2" s="88" t="s"/>
      <c r="K2" s="88" t="s"/>
      <c r="L2" s="88" t="s"/>
      <c r="M2" s="88" t="s"/>
      <c r="N2" s="88" t="s"/>
      <c r="O2" s="88" t="s"/>
      <c r="P2" s="88" t="s"/>
      <c r="Q2" s="88" t="s"/>
      <c r="R2" s="90" t="n"/>
      <c r="S2" s="90" t="n"/>
      <c r="T2" s="90" t="n"/>
      <c r="U2" s="90" t="n"/>
      <c r="V2" s="194" t="n"/>
      <c r="W2" s="194" t="n"/>
      <c r="X2" s="194" t="n"/>
      <c r="Y2" s="194" t="n"/>
      <c r="Z2" s="194" t="n"/>
      <c r="AA2" s="194" t="n"/>
      <c r="AB2" s="194" t="n"/>
      <c r="AC2" s="194" t="n"/>
      <c r="AD2" s="194" t="n"/>
    </row>
    <row ht="15.75" outlineLevel="0" r="3">
      <c r="A3" s="82" t="n"/>
      <c r="B3" s="86" t="n"/>
      <c r="C3" s="83" t="s">
        <v>2</v>
      </c>
      <c r="D3" s="83" t="n"/>
      <c r="E3" s="83" t="n"/>
      <c r="F3" s="83" t="n"/>
      <c r="G3" s="88" t="s">
        <v>3</v>
      </c>
      <c r="H3" s="88" t="s"/>
      <c r="I3" s="88" t="s"/>
      <c r="J3" s="88" t="s"/>
      <c r="K3" s="88" t="s"/>
      <c r="L3" s="88" t="s"/>
      <c r="M3" s="88" t="s"/>
      <c r="N3" s="88" t="s"/>
      <c r="O3" s="88" t="s"/>
      <c r="P3" s="88" t="s"/>
      <c r="Q3" s="88" t="s"/>
      <c r="R3" s="88" t="s"/>
      <c r="S3" s="90" t="n"/>
      <c r="T3" s="90" t="n"/>
      <c r="U3" s="90" t="n"/>
      <c r="V3" s="194" t="n"/>
      <c r="W3" s="194" t="n"/>
      <c r="X3" s="194" t="n"/>
      <c r="Y3" s="194" t="n"/>
      <c r="Z3" s="194" t="n"/>
      <c r="AA3" s="194" t="n"/>
      <c r="AB3" s="194" t="n"/>
      <c r="AC3" s="194" t="n"/>
      <c r="AD3" s="194" t="n"/>
    </row>
    <row ht="15" outlineLevel="0" r="4">
      <c r="A4" s="82" t="s">
        <v>242</v>
      </c>
      <c r="B4" s="86" t="n"/>
      <c r="C4" s="83" t="n"/>
      <c r="D4" s="83" t="n"/>
      <c r="E4" s="83" t="n"/>
      <c r="F4" s="83" t="n"/>
      <c r="G4" s="83" t="n"/>
      <c r="H4" s="83" t="n"/>
      <c r="I4" s="83" t="n"/>
      <c r="J4" s="83" t="n"/>
      <c r="K4" s="83" t="n"/>
      <c r="L4" s="83" t="n"/>
      <c r="M4" s="83" t="n"/>
      <c r="N4" s="83" t="n"/>
      <c r="O4" s="83" t="n"/>
      <c r="P4" s="83" t="n"/>
      <c r="Q4" s="83" t="n"/>
      <c r="R4" s="90" t="n"/>
      <c r="S4" s="90" t="n"/>
      <c r="T4" s="90" t="n"/>
      <c r="U4" s="90" t="n"/>
      <c r="V4" s="194" t="n"/>
      <c r="W4" s="194" t="n"/>
      <c r="X4" s="194" t="n"/>
      <c r="Y4" s="194" t="n"/>
      <c r="Z4" s="194" t="n"/>
      <c r="AA4" s="194" t="n"/>
      <c r="AB4" s="194" t="n"/>
      <c r="AC4" s="194" t="n"/>
      <c r="AD4" s="194" t="n"/>
    </row>
    <row outlineLevel="0" r="5">
      <c r="A5" s="82" t="n"/>
      <c r="B5" s="86" t="n"/>
      <c r="C5" s="83" t="n"/>
      <c r="D5" s="83" t="n"/>
      <c r="E5" s="83" t="n"/>
      <c r="F5" s="83" t="n"/>
      <c r="G5" s="83" t="n"/>
      <c r="H5" s="83" t="n"/>
      <c r="I5" s="83" t="n"/>
      <c r="J5" s="83" t="n"/>
      <c r="K5" s="83" t="n"/>
      <c r="L5" s="83" t="n"/>
      <c r="M5" s="83" t="n"/>
      <c r="N5" s="83" t="n"/>
      <c r="O5" s="83" t="n"/>
      <c r="P5" s="83" t="n"/>
      <c r="Q5" s="83" t="n"/>
      <c r="U5" s="90" t="n"/>
      <c r="V5" s="194" t="n"/>
      <c r="W5" s="194" t="n"/>
      <c r="X5" s="194" t="n"/>
      <c r="Y5" s="194" t="n"/>
      <c r="Z5" s="194" t="n"/>
      <c r="AA5" s="194" t="n"/>
      <c r="AB5" s="194" t="n"/>
      <c r="AC5" s="194" t="n"/>
      <c r="AD5" s="194" t="n"/>
    </row>
    <row customHeight="true" ht="19.5" outlineLevel="0" r="6">
      <c r="A6" s="91" t="s">
        <v>243</v>
      </c>
      <c r="B6" s="86" t="n"/>
      <c r="C6" s="92" t="s">
        <v>244</v>
      </c>
      <c r="D6" s="93" t="n"/>
      <c r="E6" s="93" t="n"/>
      <c r="F6" s="93" t="n"/>
      <c r="G6" s="83" t="n"/>
      <c r="H6" s="83" t="n"/>
      <c r="I6" s="83" t="n"/>
      <c r="J6" s="83" t="n"/>
      <c r="K6" s="83" t="n"/>
      <c r="L6" s="83" t="n"/>
      <c r="M6" s="83" t="n"/>
      <c r="N6" s="83" t="n"/>
      <c r="O6" s="83" t="n"/>
      <c r="P6" s="83" t="n"/>
      <c r="Q6" s="83" t="n"/>
      <c r="W6" s="194" t="n"/>
      <c r="X6" s="194" t="n"/>
      <c r="Y6" s="194" t="n"/>
      <c r="Z6" s="194" t="n"/>
      <c r="AA6" s="194" t="n"/>
      <c r="AB6" s="194" t="n"/>
      <c r="AC6" s="194" t="n"/>
      <c r="AD6" s="194" t="n"/>
    </row>
    <row customHeight="true" ht="13.5" outlineLevel="0" r="7">
      <c r="A7" s="194" t="n"/>
      <c r="B7" s="194" t="n"/>
      <c r="E7" s="241" t="n"/>
      <c r="F7" s="241" t="n"/>
      <c r="G7" s="241" t="n"/>
      <c r="H7" s="241" t="n"/>
      <c r="I7" s="241" t="n"/>
      <c r="J7" s="241" t="n"/>
      <c r="K7" s="241" t="n"/>
      <c r="L7" s="241" t="n"/>
      <c r="M7" s="241" t="n"/>
      <c r="N7" s="241" t="n"/>
      <c r="O7" s="241" t="n"/>
      <c r="P7" s="241" t="n"/>
      <c r="Q7" s="241" t="n"/>
      <c r="R7" s="241" t="n"/>
      <c r="S7" s="241" t="n"/>
      <c r="T7" s="241" t="n"/>
      <c r="U7" s="241" t="n"/>
      <c r="V7" s="241" t="n"/>
      <c r="W7" s="194" t="n"/>
      <c r="X7" s="194" t="n"/>
      <c r="Y7" s="194" t="n"/>
      <c r="Z7" s="194" t="n"/>
      <c r="AA7" s="194" t="n"/>
      <c r="AB7" s="194" t="n"/>
      <c r="AC7" s="194" t="n"/>
      <c r="AD7" s="194" t="n"/>
    </row>
    <row customHeight="true" ht="24" outlineLevel="0" r="8">
      <c r="A8" s="197" t="s">
        <v>6</v>
      </c>
      <c r="B8" s="197" t="s">
        <v>7</v>
      </c>
      <c r="C8" s="197" t="s">
        <v>245</v>
      </c>
      <c r="D8" s="280" t="s"/>
      <c r="E8" s="197" t="s">
        <v>9</v>
      </c>
      <c r="F8" s="252" t="s">
        <v>10</v>
      </c>
      <c r="G8" s="253" t="s"/>
      <c r="H8" s="253" t="s"/>
      <c r="I8" s="253" t="s"/>
      <c r="J8" s="253" t="s"/>
      <c r="K8" s="253" t="s"/>
      <c r="L8" s="253" t="s"/>
      <c r="M8" s="253" t="s"/>
      <c r="N8" s="253" t="s"/>
      <c r="O8" s="253" t="s"/>
      <c r="P8" s="253" t="s"/>
      <c r="Q8" s="253" t="s"/>
      <c r="R8" s="253" t="s"/>
      <c r="S8" s="253" t="s"/>
      <c r="T8" s="254" t="s"/>
      <c r="U8" s="154" t="s">
        <v>11</v>
      </c>
      <c r="V8" s="255" t="s"/>
      <c r="W8" s="255" t="s"/>
      <c r="X8" s="255" t="s"/>
      <c r="Y8" s="255" t="s"/>
      <c r="Z8" s="255" t="s"/>
      <c r="AA8" s="255" t="s"/>
      <c r="AB8" s="255" t="s"/>
      <c r="AC8" s="255" t="s"/>
      <c r="AD8" s="256" t="s"/>
    </row>
    <row customHeight="true" ht="69" outlineLevel="0" r="9">
      <c r="A9" s="200" t="s"/>
      <c r="B9" s="200" t="s"/>
      <c r="C9" s="257" t="s"/>
      <c r="D9" s="281" t="s"/>
      <c r="E9" s="200" t="s"/>
      <c r="F9" s="252" t="s">
        <v>12</v>
      </c>
      <c r="G9" s="253" t="s"/>
      <c r="H9" s="253" t="s"/>
      <c r="I9" s="253" t="s"/>
      <c r="J9" s="253" t="s"/>
      <c r="K9" s="253" t="s"/>
      <c r="L9" s="253" t="s"/>
      <c r="M9" s="254" t="s"/>
      <c r="N9" s="154" t="s">
        <v>13</v>
      </c>
      <c r="O9" s="255" t="s"/>
      <c r="P9" s="255" t="s"/>
      <c r="Q9" s="255" t="s"/>
      <c r="R9" s="255" t="s"/>
      <c r="S9" s="255" t="s"/>
      <c r="T9" s="256" t="s"/>
      <c r="U9" s="252" t="s">
        <v>246</v>
      </c>
      <c r="V9" s="254" t="s"/>
      <c r="W9" s="252" t="s">
        <v>15</v>
      </c>
      <c r="X9" s="253" t="s"/>
      <c r="Y9" s="253" t="s"/>
      <c r="Z9" s="253" t="s"/>
      <c r="AA9" s="253" t="s"/>
      <c r="AB9" s="253" t="s"/>
      <c r="AC9" s="253" t="s"/>
      <c r="AD9" s="254" t="s"/>
    </row>
    <row customFormat="true" customHeight="true" ht="24" outlineLevel="0" r="10" s="282">
      <c r="A10" s="200" t="s"/>
      <c r="B10" s="200" t="s"/>
      <c r="C10" s="261" t="s"/>
      <c r="D10" s="283" t="s"/>
      <c r="E10" s="200" t="s"/>
      <c r="F10" s="102" t="s">
        <v>16</v>
      </c>
      <c r="G10" s="102" t="s">
        <v>17</v>
      </c>
      <c r="H10" s="102" t="s">
        <v>18</v>
      </c>
      <c r="I10" s="118" t="s">
        <v>19</v>
      </c>
      <c r="J10" s="119" t="s"/>
      <c r="K10" s="119" t="s"/>
      <c r="L10" s="119" t="s"/>
      <c r="M10" s="120" t="s"/>
      <c r="N10" s="121" t="s">
        <v>16</v>
      </c>
      <c r="O10" s="107" t="s">
        <v>19</v>
      </c>
      <c r="P10" s="108" t="s"/>
      <c r="Q10" s="108" t="s"/>
      <c r="R10" s="108" t="s"/>
      <c r="S10" s="109" t="s"/>
      <c r="T10" s="121" t="s">
        <v>20</v>
      </c>
      <c r="U10" s="121" t="s">
        <v>16</v>
      </c>
      <c r="V10" s="121" t="s">
        <v>21</v>
      </c>
      <c r="W10" s="121" t="s">
        <v>22</v>
      </c>
      <c r="X10" s="121" t="s">
        <v>21</v>
      </c>
      <c r="Y10" s="121" t="s">
        <v>23</v>
      </c>
      <c r="Z10" s="107" t="s">
        <v>19</v>
      </c>
      <c r="AA10" s="108" t="s"/>
      <c r="AB10" s="108" t="s"/>
      <c r="AC10" s="108" t="s"/>
      <c r="AD10" s="109" t="s"/>
    </row>
    <row customFormat="true" customHeight="true" ht="44.25" outlineLevel="0" r="11" s="282">
      <c r="A11" s="200" t="s"/>
      <c r="B11" s="200" t="s"/>
      <c r="C11" s="102" t="s">
        <v>24</v>
      </c>
      <c r="D11" s="102" t="s">
        <v>25</v>
      </c>
      <c r="E11" s="200" t="s"/>
      <c r="F11" s="114" t="s"/>
      <c r="G11" s="114" t="s"/>
      <c r="H11" s="114" t="s"/>
      <c r="I11" s="104" t="s">
        <v>26</v>
      </c>
      <c r="J11" s="105" t="s"/>
      <c r="K11" s="105" t="s"/>
      <c r="L11" s="106" t="s"/>
      <c r="M11" s="121" t="s">
        <v>27</v>
      </c>
      <c r="N11" s="123" t="s"/>
      <c r="O11" s="104" t="s">
        <v>26</v>
      </c>
      <c r="P11" s="105" t="s"/>
      <c r="Q11" s="105" t="s"/>
      <c r="R11" s="106" t="s"/>
      <c r="S11" s="121" t="s">
        <v>27</v>
      </c>
      <c r="T11" s="123" t="s"/>
      <c r="U11" s="123" t="s"/>
      <c r="V11" s="123" t="s"/>
      <c r="W11" s="123" t="s"/>
      <c r="X11" s="123" t="s"/>
      <c r="Y11" s="123" t="s"/>
      <c r="Z11" s="104" t="s">
        <v>26</v>
      </c>
      <c r="AA11" s="105" t="s"/>
      <c r="AB11" s="105" t="s"/>
      <c r="AC11" s="106" t="s"/>
      <c r="AD11" s="121" t="s">
        <v>27</v>
      </c>
    </row>
    <row customFormat="true" customHeight="true" ht="126.75" outlineLevel="0" r="12" s="282">
      <c r="A12" s="212" t="s"/>
      <c r="B12" s="212" t="s"/>
      <c r="C12" s="126" t="s"/>
      <c r="D12" s="126" t="s"/>
      <c r="E12" s="212" t="s"/>
      <c r="F12" s="126" t="s"/>
      <c r="G12" s="126" t="s"/>
      <c r="H12" s="126" t="s"/>
      <c r="I12" s="284" t="s">
        <v>28</v>
      </c>
      <c r="J12" s="284" t="s">
        <v>226</v>
      </c>
      <c r="K12" s="285" t="s">
        <v>30</v>
      </c>
      <c r="L12" s="286" t="s">
        <v>31</v>
      </c>
      <c r="M12" s="129" t="s"/>
      <c r="N12" s="129" t="s"/>
      <c r="O12" s="284" t="s">
        <v>28</v>
      </c>
      <c r="P12" s="284" t="s">
        <v>226</v>
      </c>
      <c r="Q12" s="285" t="s">
        <v>30</v>
      </c>
      <c r="R12" s="286" t="s">
        <v>31</v>
      </c>
      <c r="S12" s="129" t="s"/>
      <c r="T12" s="129" t="s"/>
      <c r="U12" s="129" t="s"/>
      <c r="V12" s="129" t="s"/>
      <c r="W12" s="129" t="s"/>
      <c r="X12" s="129" t="s"/>
      <c r="Y12" s="129" t="s"/>
      <c r="Z12" s="284" t="s">
        <v>28</v>
      </c>
      <c r="AA12" s="284" t="s">
        <v>226</v>
      </c>
      <c r="AB12" s="285" t="s">
        <v>30</v>
      </c>
      <c r="AC12" s="286" t="s">
        <v>31</v>
      </c>
      <c r="AD12" s="129" t="s"/>
    </row>
    <row ht="15" outlineLevel="0" r="13">
      <c r="A13" s="214" t="n">
        <v>2</v>
      </c>
      <c r="B13" s="214" t="n">
        <v>3</v>
      </c>
      <c r="C13" s="214" t="n">
        <v>4</v>
      </c>
      <c r="D13" s="214" t="n">
        <v>5</v>
      </c>
      <c r="E13" s="214" t="n">
        <v>6</v>
      </c>
      <c r="F13" s="271" t="n">
        <v>7</v>
      </c>
      <c r="G13" s="271" t="n">
        <v>8</v>
      </c>
      <c r="H13" s="271" t="n">
        <v>9</v>
      </c>
      <c r="I13" s="271" t="n">
        <v>10</v>
      </c>
      <c r="J13" s="271" t="n">
        <v>11</v>
      </c>
      <c r="K13" s="271" t="n">
        <v>12</v>
      </c>
      <c r="L13" s="271" t="n">
        <v>13</v>
      </c>
      <c r="M13" s="271" t="n">
        <v>14</v>
      </c>
      <c r="N13" s="271" t="n">
        <v>15</v>
      </c>
      <c r="O13" s="271" t="n">
        <v>16</v>
      </c>
      <c r="P13" s="271" t="n">
        <v>17</v>
      </c>
      <c r="Q13" s="271" t="n">
        <v>18</v>
      </c>
      <c r="R13" s="271" t="n">
        <v>19</v>
      </c>
      <c r="S13" s="271" t="n">
        <v>20</v>
      </c>
      <c r="T13" s="271" t="n">
        <v>21</v>
      </c>
      <c r="U13" s="271" t="n">
        <v>22</v>
      </c>
      <c r="V13" s="271" t="n">
        <v>23</v>
      </c>
      <c r="W13" s="271" t="n">
        <v>24</v>
      </c>
      <c r="X13" s="271" t="n">
        <v>25</v>
      </c>
      <c r="Y13" s="271" t="n">
        <v>26</v>
      </c>
      <c r="Z13" s="271" t="n">
        <v>27</v>
      </c>
      <c r="AA13" s="271" t="n">
        <v>28</v>
      </c>
      <c r="AB13" s="271" t="n">
        <v>29</v>
      </c>
      <c r="AC13" s="271" t="n">
        <v>30</v>
      </c>
      <c r="AD13" s="271" t="n">
        <v>31</v>
      </c>
    </row>
    <row customFormat="true" ht="15" outlineLevel="0" r="14" s="49">
      <c r="A14" s="272" t="s">
        <v>196</v>
      </c>
      <c r="B14" s="272" t="n"/>
      <c r="C14" s="154" t="n"/>
      <c r="D14" s="154" t="n"/>
      <c r="E14" s="219" t="n"/>
      <c r="F14" s="219" t="n"/>
      <c r="G14" s="219" t="n"/>
      <c r="H14" s="219" t="n"/>
      <c r="I14" s="219" t="n"/>
      <c r="J14" s="219" t="n"/>
      <c r="K14" s="219" t="n"/>
      <c r="L14" s="219" t="n"/>
      <c r="M14" s="219" t="n"/>
      <c r="N14" s="219" t="n"/>
      <c r="O14" s="219" t="n"/>
      <c r="P14" s="219" t="n"/>
      <c r="Q14" s="219" t="n"/>
      <c r="R14" s="219" t="n"/>
      <c r="S14" s="219" t="n"/>
      <c r="T14" s="287" t="n"/>
      <c r="U14" s="219" t="n"/>
      <c r="V14" s="219" t="n"/>
      <c r="W14" s="219" t="n"/>
      <c r="X14" s="219" t="n"/>
      <c r="Y14" s="219" t="n"/>
      <c r="Z14" s="219" t="n"/>
      <c r="AA14" s="219" t="n"/>
      <c r="AB14" s="219" t="n"/>
      <c r="AC14" s="219" t="n"/>
      <c r="AD14" s="219" t="n"/>
    </row>
    <row customFormat="true" customHeight="true" hidden="false" ht="15.8824157714844" outlineLevel="0" r="15" s="194">
      <c r="A15" s="273" t="s">
        <v>197</v>
      </c>
      <c r="B15" s="252" t="n">
        <v>16.67</v>
      </c>
      <c r="C15" s="154" t="n">
        <v>184</v>
      </c>
      <c r="D15" s="154" t="n">
        <v>184</v>
      </c>
      <c r="E15" s="154" t="n">
        <v>11.04</v>
      </c>
      <c r="F15" s="252" t="n">
        <v>27</v>
      </c>
      <c r="G15" s="231" t="n">
        <f aca="false" ca="false" dt2D="false" dtr="false" t="normal">F15/C15*100</f>
        <v>14.673913043478262</v>
      </c>
      <c r="H15" s="154" t="s">
        <v>34</v>
      </c>
      <c r="I15" s="252" t="n">
        <v>4</v>
      </c>
      <c r="J15" s="154" t="s">
        <v>34</v>
      </c>
      <c r="K15" s="154" t="s">
        <v>34</v>
      </c>
      <c r="L15" s="252" t="n">
        <v>17</v>
      </c>
      <c r="M15" s="252" t="n">
        <v>6</v>
      </c>
      <c r="N15" s="154" t="n">
        <v>21</v>
      </c>
      <c r="O15" s="154" t="n">
        <v>1</v>
      </c>
      <c r="P15" s="154" t="s">
        <v>34</v>
      </c>
      <c r="Q15" s="154" t="s">
        <v>34</v>
      </c>
      <c r="R15" s="154" t="n">
        <v>14</v>
      </c>
      <c r="S15" s="154" t="n">
        <v>6</v>
      </c>
      <c r="T15" s="231" t="n">
        <v>78</v>
      </c>
      <c r="U15" s="234" t="n">
        <v>33</v>
      </c>
      <c r="V15" s="231" t="n">
        <v>18</v>
      </c>
      <c r="W15" s="154" t="n">
        <v>27</v>
      </c>
      <c r="X15" s="231" t="n">
        <v>14.7</v>
      </c>
      <c r="Y15" s="154" t="s">
        <v>34</v>
      </c>
      <c r="Z15" s="154" t="n">
        <v>4</v>
      </c>
      <c r="AA15" s="154" t="s">
        <v>34</v>
      </c>
      <c r="AB15" s="154" t="s">
        <v>34</v>
      </c>
      <c r="AC15" s="154" t="n">
        <v>17</v>
      </c>
      <c r="AD15" s="154" t="n">
        <v>6</v>
      </c>
    </row>
    <row customFormat="true" ht="12.75" outlineLevel="0" r="16" s="288">
      <c r="A16" s="274" t="s">
        <v>228</v>
      </c>
      <c r="B16" s="272" t="n">
        <f aca="false" ca="false" dt2D="false" dtr="false" t="normal">SUM(B15)</f>
        <v>16.67</v>
      </c>
      <c r="C16" s="272" t="n">
        <f aca="false" ca="false" dt2D="false" dtr="false" t="normal">SUM(C15)</f>
        <v>184</v>
      </c>
      <c r="D16" s="272" t="n">
        <f aca="false" ca="false" dt2D="false" dtr="false" t="normal">SUM(D15)</f>
        <v>184</v>
      </c>
      <c r="E16" s="272" t="n">
        <f aca="false" ca="false" dt2D="false" dtr="false" t="normal">SUM(E15)</f>
        <v>11.04</v>
      </c>
      <c r="F16" s="272" t="n">
        <f aca="false" ca="false" dt2D="false" dtr="false" t="normal">SUM(F15)</f>
        <v>27</v>
      </c>
      <c r="G16" s="289" t="s">
        <v>34</v>
      </c>
      <c r="H16" s="272" t="n">
        <f aca="false" ca="false" dt2D="false" dtr="false" t="normal">SUM(H15)</f>
        <v>0</v>
      </c>
      <c r="I16" s="272" t="n">
        <f aca="false" ca="false" dt2D="false" dtr="false" t="normal">SUM(I15)</f>
        <v>4</v>
      </c>
      <c r="J16" s="272" t="n">
        <f aca="false" ca="false" dt2D="false" dtr="false" t="normal">SUM(J15)</f>
        <v>0</v>
      </c>
      <c r="K16" s="272" t="n">
        <f aca="false" ca="false" dt2D="false" dtr="false" t="normal">SUM(K15)</f>
        <v>0</v>
      </c>
      <c r="L16" s="272" t="n">
        <f aca="false" ca="false" dt2D="false" dtr="false" t="normal">SUM(L15)</f>
        <v>17</v>
      </c>
      <c r="M16" s="272" t="n">
        <f aca="false" ca="false" dt2D="false" dtr="false" t="normal">SUM(M15)</f>
        <v>6</v>
      </c>
      <c r="N16" s="272" t="n">
        <f aca="false" ca="false" dt2D="false" dtr="false" t="normal">SUM(N15)</f>
        <v>21</v>
      </c>
      <c r="O16" s="272" t="n">
        <f aca="false" ca="false" dt2D="false" dtr="false" t="normal">SUM(O15)</f>
        <v>1</v>
      </c>
      <c r="P16" s="272" t="n">
        <f aca="false" ca="false" dt2D="false" dtr="false" t="normal">SUM(P15)</f>
        <v>0</v>
      </c>
      <c r="Q16" s="272" t="n">
        <f aca="false" ca="false" dt2D="false" dtr="false" t="normal">SUM(Q15)</f>
        <v>0</v>
      </c>
      <c r="R16" s="272" t="n">
        <f aca="false" ca="false" dt2D="false" dtr="false" t="normal">SUM(R15)</f>
        <v>14</v>
      </c>
      <c r="S16" s="272" t="n">
        <f aca="false" ca="false" dt2D="false" dtr="false" t="normal">SUM(S15)</f>
        <v>6</v>
      </c>
      <c r="T16" s="289" t="s">
        <v>34</v>
      </c>
      <c r="U16" s="272" t="n">
        <f aca="false" ca="false" dt2D="false" dtr="false" t="normal">SUM(U15)</f>
        <v>33</v>
      </c>
      <c r="V16" s="289" t="s">
        <v>34</v>
      </c>
      <c r="W16" s="272" t="n">
        <f aca="false" ca="false" dt2D="false" dtr="false" t="normal">SUM(W15)</f>
        <v>27</v>
      </c>
      <c r="X16" s="289" t="s">
        <v>34</v>
      </c>
      <c r="Y16" s="272" t="n">
        <f aca="false" ca="false" dt2D="false" dtr="false" t="normal">SUM(Y15)</f>
        <v>0</v>
      </c>
      <c r="Z16" s="272" t="n">
        <f aca="false" ca="false" dt2D="false" dtr="false" t="normal">SUM(Z15)</f>
        <v>4</v>
      </c>
      <c r="AA16" s="272" t="n">
        <f aca="false" ca="false" dt2D="false" dtr="false" t="normal">SUM(AA15)</f>
        <v>0</v>
      </c>
      <c r="AB16" s="272" t="n">
        <f aca="false" ca="false" dt2D="false" dtr="false" t="normal">SUM(AB15)</f>
        <v>0</v>
      </c>
      <c r="AC16" s="272" t="n">
        <f aca="false" ca="false" dt2D="false" dtr="false" t="normal">SUM(AC15)</f>
        <v>17</v>
      </c>
      <c r="AD16" s="272" t="n">
        <f aca="false" ca="false" dt2D="false" dtr="false" t="normal">SUM(AD15)</f>
        <v>6</v>
      </c>
    </row>
    <row customFormat="true" ht="15" outlineLevel="0" r="17" s="49">
      <c r="A17" s="272" t="s">
        <v>200</v>
      </c>
      <c r="B17" s="272" t="n"/>
      <c r="C17" s="154" t="n"/>
      <c r="D17" s="154" t="n"/>
      <c r="E17" s="290" t="n"/>
      <c r="F17" s="252" t="n"/>
      <c r="G17" s="154" t="n"/>
      <c r="H17" s="154" t="n"/>
      <c r="I17" s="252" t="n"/>
      <c r="J17" s="154" t="n"/>
      <c r="K17" s="154" t="n"/>
      <c r="L17" s="252" t="n"/>
      <c r="M17" s="252" t="n"/>
      <c r="N17" s="154" t="n"/>
      <c r="O17" s="154" t="n"/>
      <c r="P17" s="154" t="n"/>
      <c r="Q17" s="154" t="n"/>
      <c r="R17" s="154" t="n"/>
      <c r="S17" s="154" t="n"/>
      <c r="T17" s="231" t="n"/>
      <c r="U17" s="154" t="n"/>
      <c r="V17" s="231" t="n"/>
      <c r="W17" s="154" t="n"/>
      <c r="X17" s="231" t="n"/>
      <c r="Y17" s="154" t="n"/>
      <c r="Z17" s="154" t="n"/>
      <c r="AA17" s="154" t="n"/>
      <c r="AB17" s="154" t="n"/>
      <c r="AC17" s="154" t="n"/>
      <c r="AD17" s="154" t="n"/>
    </row>
    <row customFormat="true" ht="15" outlineLevel="0" r="18" s="54">
      <c r="A18" s="273" t="s">
        <v>55</v>
      </c>
      <c r="B18" s="291" t="n">
        <v>38.28</v>
      </c>
      <c r="C18" s="154" t="n">
        <v>22</v>
      </c>
      <c r="D18" s="154" t="n">
        <v>34</v>
      </c>
      <c r="E18" s="292" t="n">
        <f aca="false" ca="false" dt2D="false" dtr="false" t="normal">D18/B18</f>
        <v>0.8881922675026123</v>
      </c>
      <c r="F18" s="291" t="s">
        <v>34</v>
      </c>
      <c r="G18" s="291" t="s">
        <v>34</v>
      </c>
      <c r="H18" s="291" t="s">
        <v>34</v>
      </c>
      <c r="I18" s="291" t="s">
        <v>34</v>
      </c>
      <c r="J18" s="291" t="s">
        <v>34</v>
      </c>
      <c r="K18" s="291" t="s">
        <v>34</v>
      </c>
      <c r="L18" s="291" t="s">
        <v>34</v>
      </c>
      <c r="M18" s="291" t="s">
        <v>34</v>
      </c>
      <c r="N18" s="291" t="s">
        <v>34</v>
      </c>
      <c r="O18" s="291" t="s">
        <v>34</v>
      </c>
      <c r="P18" s="291" t="s">
        <v>34</v>
      </c>
      <c r="Q18" s="291" t="s">
        <v>34</v>
      </c>
      <c r="R18" s="291" t="s">
        <v>34</v>
      </c>
      <c r="S18" s="291" t="s">
        <v>34</v>
      </c>
      <c r="T18" s="291" t="s">
        <v>34</v>
      </c>
      <c r="U18" s="291" t="n">
        <v>1</v>
      </c>
      <c r="V18" s="293" t="n">
        <v>5</v>
      </c>
      <c r="W18" s="291" t="s">
        <v>34</v>
      </c>
      <c r="X18" s="291" t="s">
        <v>34</v>
      </c>
      <c r="Y18" s="291" t="s">
        <v>34</v>
      </c>
      <c r="Z18" s="291" t="s">
        <v>34</v>
      </c>
      <c r="AA18" s="291" t="s">
        <v>34</v>
      </c>
      <c r="AB18" s="291" t="s">
        <v>34</v>
      </c>
      <c r="AC18" s="291" t="s">
        <v>34</v>
      </c>
      <c r="AD18" s="291" t="s">
        <v>34</v>
      </c>
    </row>
    <row customFormat="true" ht="12.75" outlineLevel="0" r="19" s="194">
      <c r="A19" s="273" t="s">
        <v>56</v>
      </c>
      <c r="B19" s="291" t="n">
        <v>7.27</v>
      </c>
      <c r="C19" s="154" t="n">
        <v>27</v>
      </c>
      <c r="D19" s="154" t="n">
        <v>32</v>
      </c>
      <c r="E19" s="290" t="n">
        <f aca="false" ca="false" dt2D="false" dtr="false" t="normal">F19/C19*100</f>
        <v>7.4074074074074066</v>
      </c>
      <c r="F19" s="291" t="n">
        <v>2</v>
      </c>
      <c r="G19" s="290" t="n">
        <f aca="false" ca="false" dt2D="false" dtr="false" t="normal">F19/C19*100</f>
        <v>7.4074074074074066</v>
      </c>
      <c r="H19" s="294" t="s">
        <v>34</v>
      </c>
      <c r="I19" s="294" t="s">
        <v>34</v>
      </c>
      <c r="J19" s="294" t="s">
        <v>34</v>
      </c>
      <c r="K19" s="294" t="s">
        <v>34</v>
      </c>
      <c r="L19" s="291" t="n">
        <v>1</v>
      </c>
      <c r="M19" s="291" t="n">
        <v>1</v>
      </c>
      <c r="N19" s="294" t="n">
        <v>1</v>
      </c>
      <c r="O19" s="294" t="s">
        <v>34</v>
      </c>
      <c r="P19" s="294" t="s">
        <v>34</v>
      </c>
      <c r="Q19" s="294" t="s">
        <v>34</v>
      </c>
      <c r="R19" s="294" t="s">
        <v>34</v>
      </c>
      <c r="S19" s="294" t="n">
        <v>1</v>
      </c>
      <c r="T19" s="290" t="n">
        <v>50</v>
      </c>
      <c r="U19" s="294" t="s">
        <v>34</v>
      </c>
      <c r="V19" s="290" t="s">
        <v>34</v>
      </c>
      <c r="W19" s="291" t="s">
        <v>34</v>
      </c>
      <c r="X19" s="291" t="s">
        <v>34</v>
      </c>
      <c r="Y19" s="291" t="s">
        <v>34</v>
      </c>
      <c r="Z19" s="291" t="s">
        <v>34</v>
      </c>
      <c r="AA19" s="291" t="s">
        <v>34</v>
      </c>
      <c r="AB19" s="291" t="s">
        <v>34</v>
      </c>
      <c r="AC19" s="291" t="s">
        <v>34</v>
      </c>
      <c r="AD19" s="291" t="s">
        <v>34</v>
      </c>
    </row>
    <row customFormat="true" ht="15" outlineLevel="0" r="20" s="49">
      <c r="A20" s="274" t="s">
        <v>228</v>
      </c>
      <c r="B20" s="272" t="n">
        <f aca="false" ca="false" dt2D="false" dtr="false" t="normal">SUM(B18:B19)</f>
        <v>45.55</v>
      </c>
      <c r="C20" s="230" t="n">
        <f aca="false" ca="false" dt2D="false" dtr="false" t="normal">SUM(C18:C19)</f>
        <v>49</v>
      </c>
      <c r="D20" s="230" t="n">
        <f aca="false" ca="false" dt2D="false" dtr="false" t="normal">SUM(D18:D19)</f>
        <v>66</v>
      </c>
      <c r="E20" s="295" t="n">
        <f aca="false" ca="false" dt2D="false" dtr="false" t="normal">F20/C20*100</f>
        <v>4.081632653061225</v>
      </c>
      <c r="F20" s="272" t="n">
        <f aca="false" ca="false" dt2D="false" dtr="false" t="normal">SUM(F18:F19)</f>
        <v>2</v>
      </c>
      <c r="G20" s="296" t="s">
        <v>34</v>
      </c>
      <c r="H20" s="272" t="n">
        <f aca="false" ca="false" dt2D="false" dtr="false" t="normal">SUM(H18:H19)</f>
        <v>0</v>
      </c>
      <c r="I20" s="272" t="n">
        <f aca="false" ca="false" dt2D="false" dtr="false" t="normal">SUM(I18:I19)</f>
        <v>0</v>
      </c>
      <c r="J20" s="272" t="n">
        <f aca="false" ca="false" dt2D="false" dtr="false" t="normal">SUM(J18:J19)</f>
        <v>0</v>
      </c>
      <c r="K20" s="272" t="n">
        <f aca="false" ca="false" dt2D="false" dtr="false" t="normal">SUM(K18:K19)</f>
        <v>0</v>
      </c>
      <c r="L20" s="272" t="n">
        <f aca="false" ca="false" dt2D="false" dtr="false" t="normal">SUM(L18:L19)</f>
        <v>1</v>
      </c>
      <c r="M20" s="272" t="n">
        <f aca="false" ca="false" dt2D="false" dtr="false" t="normal">SUM(M18:M19)</f>
        <v>1</v>
      </c>
      <c r="N20" s="272" t="n">
        <f aca="false" ca="false" dt2D="false" dtr="false" t="normal">SUM(N18:N19)</f>
        <v>1</v>
      </c>
      <c r="O20" s="272" t="n">
        <f aca="false" ca="false" dt2D="false" dtr="false" t="normal">SUM(O18:O19)</f>
        <v>0</v>
      </c>
      <c r="P20" s="272" t="n">
        <f aca="false" ca="false" dt2D="false" dtr="false" t="normal">SUM(P18:P19)</f>
        <v>0</v>
      </c>
      <c r="Q20" s="272" t="n">
        <f aca="false" ca="false" dt2D="false" dtr="false" t="normal">SUM(Q18:Q19)</f>
        <v>0</v>
      </c>
      <c r="R20" s="272" t="n">
        <f aca="false" ca="false" dt2D="false" dtr="false" t="normal">SUM(R18:R19)</f>
        <v>0</v>
      </c>
      <c r="S20" s="272" t="n">
        <f aca="false" ca="false" dt2D="false" dtr="false" t="normal">SUM(S18:S19)</f>
        <v>1</v>
      </c>
      <c r="T20" s="290" t="s">
        <v>34</v>
      </c>
      <c r="U20" s="272" t="n">
        <f aca="false" ca="false" dt2D="false" dtr="false" t="normal">SUM(U18:U19)</f>
        <v>1</v>
      </c>
      <c r="V20" s="289" t="s">
        <v>34</v>
      </c>
      <c r="W20" s="272" t="n">
        <f aca="false" ca="false" dt2D="false" dtr="false" t="normal">SUM(W18:W19)</f>
        <v>0</v>
      </c>
      <c r="X20" s="289" t="s">
        <v>34</v>
      </c>
      <c r="Y20" s="272" t="n">
        <f aca="false" ca="false" dt2D="false" dtr="false" t="normal">SUM(Y18:Y19)</f>
        <v>0</v>
      </c>
      <c r="Z20" s="272" t="n">
        <f aca="false" ca="false" dt2D="false" dtr="false" t="normal">SUM(Z18:Z19)</f>
        <v>0</v>
      </c>
      <c r="AA20" s="272" t="n">
        <f aca="false" ca="false" dt2D="false" dtr="false" t="normal">SUM(AA18:AA19)</f>
        <v>0</v>
      </c>
      <c r="AB20" s="272" t="n">
        <f aca="false" ca="false" dt2D="false" dtr="false" t="normal">SUM(AB18:AB19)</f>
        <v>0</v>
      </c>
      <c r="AC20" s="272" t="n">
        <f aca="false" ca="false" dt2D="false" dtr="false" t="normal">SUM(AC18:AC19)</f>
        <v>0</v>
      </c>
      <c r="AD20" s="272" t="n">
        <f aca="false" ca="false" dt2D="false" dtr="false" t="normal">SUM(AD18:AD19)</f>
        <v>0</v>
      </c>
    </row>
    <row customFormat="true" ht="15" outlineLevel="0" r="21" s="49">
      <c r="A21" s="272" t="s">
        <v>64</v>
      </c>
      <c r="B21" s="272" t="n"/>
      <c r="C21" s="154" t="n"/>
      <c r="D21" s="154" t="n"/>
      <c r="E21" s="290" t="n"/>
      <c r="F21" s="291" t="n"/>
      <c r="G21" s="218" t="n"/>
      <c r="H21" s="218" t="n"/>
      <c r="I21" s="291" t="n"/>
      <c r="J21" s="218" t="n"/>
      <c r="K21" s="218" t="n"/>
      <c r="L21" s="291" t="n"/>
      <c r="M21" s="291" t="n"/>
      <c r="N21" s="218" t="n"/>
      <c r="O21" s="218" t="n"/>
      <c r="P21" s="218" t="n"/>
      <c r="Q21" s="218" t="n"/>
      <c r="R21" s="218" t="n"/>
      <c r="S21" s="218" t="n"/>
      <c r="T21" s="290" t="n"/>
      <c r="U21" s="218" t="n"/>
      <c r="V21" s="290" t="n"/>
      <c r="W21" s="218" t="n"/>
      <c r="X21" s="290" t="n"/>
      <c r="Y21" s="218" t="n"/>
      <c r="Z21" s="218" t="n"/>
      <c r="AA21" s="218" t="n"/>
      <c r="AB21" s="218" t="n"/>
      <c r="AC21" s="218" t="n"/>
      <c r="AD21" s="218" t="n"/>
    </row>
    <row customFormat="true" ht="15" outlineLevel="0" r="22" s="54">
      <c r="A22" s="273" t="s">
        <v>247</v>
      </c>
      <c r="B22" s="297" t="n">
        <v>24.81</v>
      </c>
      <c r="C22" s="154" t="n">
        <v>11</v>
      </c>
      <c r="D22" s="154" t="n">
        <v>0</v>
      </c>
      <c r="E22" s="298" t="n">
        <v>0</v>
      </c>
      <c r="F22" s="291" t="s">
        <v>34</v>
      </c>
      <c r="G22" s="291" t="s">
        <v>34</v>
      </c>
      <c r="H22" s="291" t="s">
        <v>34</v>
      </c>
      <c r="I22" s="291" t="s">
        <v>34</v>
      </c>
      <c r="J22" s="291" t="s">
        <v>34</v>
      </c>
      <c r="K22" s="291" t="s">
        <v>34</v>
      </c>
      <c r="L22" s="291" t="s">
        <v>34</v>
      </c>
      <c r="M22" s="291" t="s">
        <v>34</v>
      </c>
      <c r="N22" s="291" t="s">
        <v>34</v>
      </c>
      <c r="O22" s="291" t="s">
        <v>34</v>
      </c>
      <c r="P22" s="291" t="s">
        <v>34</v>
      </c>
      <c r="Q22" s="291" t="s">
        <v>34</v>
      </c>
      <c r="R22" s="291" t="s">
        <v>34</v>
      </c>
      <c r="S22" s="291" t="s">
        <v>34</v>
      </c>
      <c r="T22" s="291" t="s">
        <v>34</v>
      </c>
      <c r="U22" s="291" t="s">
        <v>34</v>
      </c>
      <c r="V22" s="291" t="s">
        <v>34</v>
      </c>
      <c r="W22" s="291" t="s">
        <v>34</v>
      </c>
      <c r="X22" s="291" t="s">
        <v>34</v>
      </c>
      <c r="Y22" s="291" t="s">
        <v>34</v>
      </c>
      <c r="Z22" s="291" t="s">
        <v>34</v>
      </c>
      <c r="AA22" s="291" t="s">
        <v>34</v>
      </c>
      <c r="AB22" s="291" t="s">
        <v>34</v>
      </c>
      <c r="AC22" s="291" t="s">
        <v>34</v>
      </c>
      <c r="AD22" s="291" t="s">
        <v>34</v>
      </c>
    </row>
    <row customFormat="true" ht="12.75" outlineLevel="0" r="23" s="288">
      <c r="A23" s="274" t="s">
        <v>228</v>
      </c>
      <c r="B23" s="296" t="n">
        <f aca="false" ca="false" dt2D="false" dtr="false" t="normal">B22</f>
        <v>24.81</v>
      </c>
      <c r="C23" s="236" t="n">
        <f aca="false" ca="false" dt2D="false" dtr="false" t="normal">C22</f>
        <v>11</v>
      </c>
      <c r="D23" s="236" t="n">
        <f aca="false" ca="false" dt2D="false" dtr="false" t="normal">D22</f>
        <v>0</v>
      </c>
      <c r="E23" s="299" t="n">
        <f aca="false" ca="false" dt2D="false" dtr="false" t="normal">E22</f>
        <v>0</v>
      </c>
      <c r="F23" s="300" t="n">
        <v>0</v>
      </c>
      <c r="G23" s="300" t="s">
        <v>34</v>
      </c>
      <c r="H23" s="300" t="n">
        <v>0</v>
      </c>
      <c r="I23" s="300" t="n">
        <v>0</v>
      </c>
      <c r="J23" s="300" t="n">
        <v>0</v>
      </c>
      <c r="K23" s="300" t="n">
        <v>0</v>
      </c>
      <c r="L23" s="300" t="n">
        <v>0</v>
      </c>
      <c r="M23" s="300" t="n">
        <v>0</v>
      </c>
      <c r="N23" s="300" t="n">
        <v>0</v>
      </c>
      <c r="O23" s="300" t="n">
        <v>0</v>
      </c>
      <c r="P23" s="300" t="n">
        <v>0</v>
      </c>
      <c r="Q23" s="300" t="n">
        <v>0</v>
      </c>
      <c r="R23" s="300" t="n">
        <v>0</v>
      </c>
      <c r="S23" s="300" t="n">
        <v>0</v>
      </c>
      <c r="T23" s="300" t="s">
        <v>34</v>
      </c>
      <c r="U23" s="300" t="n">
        <v>0</v>
      </c>
      <c r="V23" s="300" t="s">
        <v>34</v>
      </c>
      <c r="W23" s="300" t="n">
        <v>0</v>
      </c>
      <c r="X23" s="300" t="s">
        <v>34</v>
      </c>
      <c r="Y23" s="300" t="n">
        <v>0</v>
      </c>
      <c r="Z23" s="300" t="n">
        <v>0</v>
      </c>
      <c r="AA23" s="300" t="n">
        <v>0</v>
      </c>
      <c r="AB23" s="300" t="n">
        <v>0</v>
      </c>
      <c r="AC23" s="300" t="n">
        <v>0</v>
      </c>
      <c r="AD23" s="300" t="n">
        <v>0</v>
      </c>
    </row>
    <row customFormat="true" ht="15" outlineLevel="0" r="24" s="54">
      <c r="A24" s="272" t="s">
        <v>205</v>
      </c>
      <c r="B24" s="272" t="n"/>
      <c r="C24" s="154" t="n"/>
      <c r="D24" s="154" t="n"/>
      <c r="E24" s="290" t="n"/>
      <c r="F24" s="291" t="n"/>
      <c r="G24" s="301" t="n"/>
      <c r="H24" s="218" t="n"/>
      <c r="I24" s="291" t="n"/>
      <c r="J24" s="218" t="n"/>
      <c r="K24" s="218" t="n"/>
      <c r="L24" s="291" t="n"/>
      <c r="M24" s="291" t="n"/>
      <c r="N24" s="218" t="n"/>
      <c r="O24" s="218" t="n"/>
      <c r="P24" s="218" t="n"/>
      <c r="Q24" s="218" t="n"/>
      <c r="R24" s="218" t="n"/>
      <c r="S24" s="218" t="n"/>
      <c r="T24" s="290" t="n"/>
      <c r="U24" s="218" t="n"/>
      <c r="V24" s="290" t="n"/>
      <c r="W24" s="218" t="n"/>
      <c r="X24" s="290" t="n"/>
      <c r="Y24" s="218" t="n"/>
      <c r="Z24" s="218" t="n"/>
      <c r="AA24" s="218" t="n"/>
      <c r="AB24" s="218" t="n"/>
      <c r="AC24" s="218" t="n"/>
      <c r="AD24" s="218" t="n"/>
    </row>
    <row customFormat="true" ht="15" outlineLevel="0" r="25" s="302">
      <c r="A25" s="221" t="s">
        <v>76</v>
      </c>
      <c r="B25" s="303" t="n">
        <v>20.56</v>
      </c>
      <c r="C25" s="154" t="n">
        <v>45</v>
      </c>
      <c r="D25" s="154" t="n">
        <v>45</v>
      </c>
      <c r="E25" s="223" t="n">
        <v>2.18</v>
      </c>
      <c r="F25" s="252" t="n">
        <v>3</v>
      </c>
      <c r="G25" s="231" t="n">
        <v>6.7</v>
      </c>
      <c r="H25" s="154" t="s">
        <v>34</v>
      </c>
      <c r="I25" s="154" t="s">
        <v>34</v>
      </c>
      <c r="J25" s="154" t="s">
        <v>34</v>
      </c>
      <c r="K25" s="154" t="s">
        <v>34</v>
      </c>
      <c r="L25" s="252" t="n">
        <v>2</v>
      </c>
      <c r="M25" s="252" t="n">
        <v>1</v>
      </c>
      <c r="N25" s="154" t="n">
        <v>3</v>
      </c>
      <c r="O25" s="154" t="s">
        <v>34</v>
      </c>
      <c r="P25" s="154" t="s">
        <v>34</v>
      </c>
      <c r="Q25" s="154" t="s">
        <v>34</v>
      </c>
      <c r="R25" s="154" t="n">
        <v>2</v>
      </c>
      <c r="S25" s="154" t="n">
        <v>1</v>
      </c>
      <c r="T25" s="231" t="n">
        <v>100</v>
      </c>
      <c r="U25" s="154" t="n">
        <v>3</v>
      </c>
      <c r="V25" s="231" t="n">
        <v>8</v>
      </c>
      <c r="W25" s="154" t="n">
        <v>3</v>
      </c>
      <c r="X25" s="231" t="n">
        <v>6.7</v>
      </c>
      <c r="Y25" s="154" t="s">
        <v>34</v>
      </c>
      <c r="Z25" s="154" t="s">
        <v>34</v>
      </c>
      <c r="AA25" s="154" t="s">
        <v>34</v>
      </c>
      <c r="AB25" s="154" t="s">
        <v>34</v>
      </c>
      <c r="AC25" s="154" t="n">
        <v>2</v>
      </c>
      <c r="AD25" s="154" t="n">
        <v>1</v>
      </c>
    </row>
    <row customFormat="true" ht="12.75" outlineLevel="0" r="26" s="304">
      <c r="A26" s="274" t="s">
        <v>228</v>
      </c>
      <c r="B26" s="296" t="n">
        <f aca="false" ca="false" dt2D="false" dtr="false" t="normal">SUM(B25)</f>
        <v>20.56</v>
      </c>
      <c r="C26" s="296" t="n">
        <f aca="false" ca="false" dt2D="false" dtr="false" t="normal">SUM(C25)</f>
        <v>45</v>
      </c>
      <c r="D26" s="300" t="n">
        <f aca="false" ca="false" dt2D="false" dtr="false" t="normal">SUM(D25)</f>
        <v>45</v>
      </c>
      <c r="E26" s="305" t="n">
        <f aca="false" ca="false" dt2D="false" dtr="false" t="normal">SUM(E25)</f>
        <v>2.18</v>
      </c>
      <c r="F26" s="300" t="n">
        <f aca="false" ca="false" dt2D="false" dtr="false" t="normal">SUM(F25)</f>
        <v>3</v>
      </c>
      <c r="G26" s="296" t="s">
        <v>34</v>
      </c>
      <c r="H26" s="300" t="n">
        <f aca="false" ca="false" dt2D="false" dtr="false" t="normal">SUM(H25)</f>
        <v>0</v>
      </c>
      <c r="I26" s="300" t="n">
        <f aca="false" ca="false" dt2D="false" dtr="false" t="normal">SUM(I25)</f>
        <v>0</v>
      </c>
      <c r="J26" s="300" t="n">
        <f aca="false" ca="false" dt2D="false" dtr="false" t="normal">SUM(J25)</f>
        <v>0</v>
      </c>
      <c r="K26" s="300" t="n">
        <f aca="false" ca="false" dt2D="false" dtr="false" t="normal">SUM(K25)</f>
        <v>0</v>
      </c>
      <c r="L26" s="300" t="n">
        <f aca="false" ca="false" dt2D="false" dtr="false" t="normal">SUM(L25)</f>
        <v>2</v>
      </c>
      <c r="M26" s="300" t="n">
        <f aca="false" ca="false" dt2D="false" dtr="false" t="normal">SUM(M25)</f>
        <v>1</v>
      </c>
      <c r="N26" s="300" t="n">
        <f aca="false" ca="false" dt2D="false" dtr="false" t="normal">SUM(N25)</f>
        <v>3</v>
      </c>
      <c r="O26" s="300" t="n">
        <f aca="false" ca="false" dt2D="false" dtr="false" t="normal">SUM(O25)</f>
        <v>0</v>
      </c>
      <c r="P26" s="300" t="n">
        <f aca="false" ca="false" dt2D="false" dtr="false" t="normal">SUM(P25)</f>
        <v>0</v>
      </c>
      <c r="Q26" s="300" t="n">
        <f aca="false" ca="false" dt2D="false" dtr="false" t="normal">SUM(Q25)</f>
        <v>0</v>
      </c>
      <c r="R26" s="300" t="n">
        <f aca="false" ca="false" dt2D="false" dtr="false" t="normal">SUM(R25)</f>
        <v>2</v>
      </c>
      <c r="S26" s="300" t="n">
        <f aca="false" ca="false" dt2D="false" dtr="false" t="normal">SUM(S25)</f>
        <v>1</v>
      </c>
      <c r="T26" s="296" t="s">
        <v>34</v>
      </c>
      <c r="U26" s="300" t="n">
        <f aca="false" ca="false" dt2D="false" dtr="false" t="normal">SUM(U25)</f>
        <v>3</v>
      </c>
      <c r="V26" s="296" t="s">
        <v>34</v>
      </c>
      <c r="W26" s="300" t="n">
        <f aca="false" ca="false" dt2D="false" dtr="false" t="normal">SUM(W25)</f>
        <v>3</v>
      </c>
      <c r="X26" s="296" t="s">
        <v>34</v>
      </c>
      <c r="Y26" s="300" t="n">
        <f aca="false" ca="false" dt2D="false" dtr="false" t="normal">SUM(Y25)</f>
        <v>0</v>
      </c>
      <c r="Z26" s="300" t="n">
        <f aca="false" ca="false" dt2D="false" dtr="false" t="normal">SUM(Z25)</f>
        <v>0</v>
      </c>
      <c r="AA26" s="300" t="n">
        <f aca="false" ca="false" dt2D="false" dtr="false" t="normal">SUM(AA25)</f>
        <v>0</v>
      </c>
      <c r="AB26" s="300" t="n">
        <f aca="false" ca="false" dt2D="false" dtr="false" t="normal">SUM(AB25)</f>
        <v>0</v>
      </c>
      <c r="AC26" s="300" t="n">
        <f aca="false" ca="false" dt2D="false" dtr="false" t="normal">SUM(AC25)</f>
        <v>2</v>
      </c>
      <c r="AD26" s="300" t="n">
        <f aca="false" ca="false" dt2D="false" dtr="false" t="normal">SUM(AD25)</f>
        <v>1</v>
      </c>
    </row>
    <row customFormat="true" ht="25.5" outlineLevel="0" r="27" s="49">
      <c r="A27" s="272" t="s">
        <v>231</v>
      </c>
      <c r="B27" s="272" t="n"/>
      <c r="C27" s="154" t="n"/>
      <c r="D27" s="154" t="n"/>
      <c r="E27" s="290" t="n"/>
      <c r="F27" s="291" t="n"/>
      <c r="G27" s="301" t="n"/>
      <c r="H27" s="218" t="n"/>
      <c r="I27" s="291" t="n"/>
      <c r="J27" s="218" t="n"/>
      <c r="K27" s="218" t="n"/>
      <c r="L27" s="291" t="n"/>
      <c r="M27" s="291" t="n"/>
      <c r="N27" s="218" t="n"/>
      <c r="O27" s="218" t="n"/>
      <c r="P27" s="218" t="n"/>
      <c r="Q27" s="218" t="n"/>
      <c r="R27" s="218" t="n"/>
      <c r="S27" s="218" t="n"/>
      <c r="T27" s="290" t="n"/>
      <c r="U27" s="218" t="n"/>
      <c r="V27" s="290" t="n"/>
      <c r="W27" s="218" t="n"/>
      <c r="X27" s="290" t="n"/>
      <c r="Y27" s="218" t="n"/>
      <c r="Z27" s="218" t="n"/>
      <c r="AA27" s="218" t="n"/>
      <c r="AB27" s="218" t="n"/>
      <c r="AC27" s="218" t="n"/>
      <c r="AD27" s="218" t="n"/>
    </row>
    <row customFormat="true" ht="15" outlineLevel="0" r="28" s="54">
      <c r="A28" s="273" t="s">
        <v>90</v>
      </c>
      <c r="B28" s="291" t="n">
        <v>9.58</v>
      </c>
      <c r="C28" s="154" t="n">
        <v>35</v>
      </c>
      <c r="D28" s="154" t="n">
        <v>40</v>
      </c>
      <c r="E28" s="292" t="n">
        <f aca="false" ca="false" dt2D="false" dtr="false" t="normal">D28/B28</f>
        <v>4.175365344467641</v>
      </c>
      <c r="F28" s="291" t="s">
        <v>34</v>
      </c>
      <c r="G28" s="291" t="s">
        <v>34</v>
      </c>
      <c r="H28" s="291" t="s">
        <v>34</v>
      </c>
      <c r="I28" s="291" t="s">
        <v>34</v>
      </c>
      <c r="J28" s="291" t="s">
        <v>34</v>
      </c>
      <c r="K28" s="291" t="s">
        <v>34</v>
      </c>
      <c r="L28" s="291" t="s">
        <v>34</v>
      </c>
      <c r="M28" s="291" t="s">
        <v>34</v>
      </c>
      <c r="N28" s="291" t="s">
        <v>34</v>
      </c>
      <c r="O28" s="291" t="s">
        <v>34</v>
      </c>
      <c r="P28" s="291" t="s">
        <v>34</v>
      </c>
      <c r="Q28" s="291" t="s">
        <v>34</v>
      </c>
      <c r="R28" s="291" t="s">
        <v>34</v>
      </c>
      <c r="S28" s="291" t="s">
        <v>34</v>
      </c>
      <c r="T28" s="291" t="s">
        <v>34</v>
      </c>
      <c r="U28" s="291" t="n">
        <v>4</v>
      </c>
      <c r="V28" s="297" t="n">
        <v>12</v>
      </c>
      <c r="W28" s="291" t="n">
        <v>3</v>
      </c>
      <c r="X28" s="291" t="n">
        <v>7.5</v>
      </c>
      <c r="Y28" s="291" t="s">
        <v>34</v>
      </c>
      <c r="Z28" s="291" t="s">
        <v>34</v>
      </c>
      <c r="AA28" s="291" t="s">
        <v>34</v>
      </c>
      <c r="AB28" s="291" t="s">
        <v>34</v>
      </c>
      <c r="AC28" s="291" t="n">
        <v>2</v>
      </c>
      <c r="AD28" s="291" t="n">
        <v>1</v>
      </c>
    </row>
    <row customFormat="true" ht="12.75" outlineLevel="0" r="29" s="288">
      <c r="A29" s="274" t="s">
        <v>228</v>
      </c>
      <c r="B29" s="272" t="n">
        <f aca="false" ca="false" dt2D="false" dtr="false" t="normal">SUM(B28)</f>
        <v>9.58</v>
      </c>
      <c r="C29" s="272" t="n">
        <f aca="false" ca="false" dt2D="false" dtr="false" t="normal">SUM(C28)</f>
        <v>35</v>
      </c>
      <c r="D29" s="272" t="n">
        <f aca="false" ca="false" dt2D="false" dtr="false" t="normal">SUM(D28)</f>
        <v>40</v>
      </c>
      <c r="E29" s="306" t="n">
        <f aca="false" ca="false" dt2D="false" dtr="false" t="normal">SUM(E28)</f>
        <v>4.175365344467641</v>
      </c>
      <c r="F29" s="272" t="n">
        <f aca="false" ca="false" dt2D="false" dtr="false" t="normal">SUM(F28)</f>
        <v>0</v>
      </c>
      <c r="G29" s="272" t="s">
        <v>34</v>
      </c>
      <c r="H29" s="272" t="n">
        <f aca="false" ca="false" dt2D="false" dtr="false" t="normal">SUM(H28)</f>
        <v>0</v>
      </c>
      <c r="I29" s="272" t="n">
        <f aca="false" ca="false" dt2D="false" dtr="false" t="normal">SUM(I28)</f>
        <v>0</v>
      </c>
      <c r="J29" s="272" t="n">
        <f aca="false" ca="false" dt2D="false" dtr="false" t="normal">SUM(J28)</f>
        <v>0</v>
      </c>
      <c r="K29" s="272" t="n">
        <f aca="false" ca="false" dt2D="false" dtr="false" t="normal">SUM(K28)</f>
        <v>0</v>
      </c>
      <c r="L29" s="272" t="n">
        <f aca="false" ca="false" dt2D="false" dtr="false" t="normal">SUM(L28)</f>
        <v>0</v>
      </c>
      <c r="M29" s="272" t="n">
        <f aca="false" ca="false" dt2D="false" dtr="false" t="normal">SUM(M28)</f>
        <v>0</v>
      </c>
      <c r="N29" s="272" t="n">
        <f aca="false" ca="false" dt2D="false" dtr="false" t="normal">SUM(N28)</f>
        <v>0</v>
      </c>
      <c r="O29" s="272" t="n">
        <f aca="false" ca="false" dt2D="false" dtr="false" t="normal">SUM(O28)</f>
        <v>0</v>
      </c>
      <c r="P29" s="272" t="n">
        <f aca="false" ca="false" dt2D="false" dtr="false" t="normal">SUM(P28)</f>
        <v>0</v>
      </c>
      <c r="Q29" s="272" t="n">
        <f aca="false" ca="false" dt2D="false" dtr="false" t="normal">SUM(Q28)</f>
        <v>0</v>
      </c>
      <c r="R29" s="272" t="n">
        <f aca="false" ca="false" dt2D="false" dtr="false" t="normal">SUM(R28)</f>
        <v>0</v>
      </c>
      <c r="S29" s="272" t="n">
        <f aca="false" ca="false" dt2D="false" dtr="false" t="normal">SUM(S28)</f>
        <v>0</v>
      </c>
      <c r="T29" s="272" t="n">
        <f aca="false" ca="false" dt2D="false" dtr="false" t="normal">SUM(T28)</f>
        <v>0</v>
      </c>
      <c r="U29" s="272" t="n">
        <f aca="false" ca="false" dt2D="false" dtr="false" t="normal">SUM(U28)</f>
        <v>4</v>
      </c>
      <c r="V29" s="272" t="s">
        <v>34</v>
      </c>
      <c r="W29" s="272" t="n">
        <f aca="false" ca="false" dt2D="false" dtr="false" t="normal">SUM(W28)</f>
        <v>3</v>
      </c>
      <c r="X29" s="272" t="s">
        <v>34</v>
      </c>
      <c r="Y29" s="272" t="n">
        <f aca="false" ca="false" dt2D="false" dtr="false" t="normal">SUM(Y28)</f>
        <v>0</v>
      </c>
      <c r="Z29" s="272" t="n">
        <f aca="false" ca="false" dt2D="false" dtr="false" t="normal">SUM(Z28)</f>
        <v>0</v>
      </c>
      <c r="AA29" s="272" t="n">
        <f aca="false" ca="false" dt2D="false" dtr="false" t="normal">SUM(AA28)</f>
        <v>0</v>
      </c>
      <c r="AB29" s="272" t="n">
        <f aca="false" ca="false" dt2D="false" dtr="false" t="normal">SUM(AB28)</f>
        <v>0</v>
      </c>
      <c r="AC29" s="272" t="n">
        <f aca="false" ca="false" dt2D="false" dtr="false" t="normal">SUM(AC28)</f>
        <v>2</v>
      </c>
      <c r="AD29" s="272" t="n">
        <f aca="false" ca="false" dt2D="false" dtr="false" t="normal">SUM(AD28)</f>
        <v>1</v>
      </c>
    </row>
    <row customFormat="true" ht="25.5" outlineLevel="0" r="30" s="288">
      <c r="A30" s="272" t="s">
        <v>85</v>
      </c>
      <c r="B30" s="272" t="n"/>
      <c r="C30" s="154" t="n"/>
      <c r="D30" s="154" t="n"/>
      <c r="E30" s="290" t="n"/>
      <c r="F30" s="291" t="n"/>
      <c r="G30" s="301" t="n"/>
      <c r="H30" s="218" t="s">
        <v>138</v>
      </c>
      <c r="I30" s="291" t="n"/>
      <c r="J30" s="218" t="n"/>
      <c r="K30" s="218" t="n"/>
      <c r="L30" s="291" t="n"/>
      <c r="M30" s="291" t="n"/>
      <c r="N30" s="218" t="n"/>
      <c r="O30" s="218" t="n"/>
      <c r="P30" s="218" t="n"/>
      <c r="Q30" s="218" t="n"/>
      <c r="R30" s="218" t="n"/>
      <c r="S30" s="218" t="n"/>
      <c r="T30" s="290" t="n"/>
      <c r="U30" s="218" t="n"/>
      <c r="V30" s="290" t="n"/>
      <c r="W30" s="218" t="n"/>
      <c r="X30" s="290" t="n"/>
      <c r="Y30" s="218" t="n"/>
      <c r="Z30" s="218" t="n"/>
      <c r="AA30" s="218" t="n"/>
      <c r="AB30" s="218" t="n"/>
      <c r="AC30" s="218" t="n"/>
      <c r="AD30" s="218" t="n"/>
    </row>
    <row customFormat="true" ht="12.75" outlineLevel="0" r="31" s="307">
      <c r="A31" s="273" t="s">
        <v>206</v>
      </c>
      <c r="B31" s="291" t="n">
        <v>8.63</v>
      </c>
      <c r="C31" s="154" t="n">
        <v>13</v>
      </c>
      <c r="D31" s="154" t="n">
        <v>14</v>
      </c>
      <c r="E31" s="292" t="n">
        <f aca="false" ca="false" dt2D="false" dtr="false" t="normal">D31/B31</f>
        <v>1.6222479721900347</v>
      </c>
      <c r="F31" s="291" t="s">
        <v>34</v>
      </c>
      <c r="G31" s="291" t="s">
        <v>34</v>
      </c>
      <c r="H31" s="291" t="s">
        <v>34</v>
      </c>
      <c r="I31" s="291" t="s">
        <v>34</v>
      </c>
      <c r="J31" s="291" t="s">
        <v>34</v>
      </c>
      <c r="K31" s="291" t="s">
        <v>34</v>
      </c>
      <c r="L31" s="291" t="s">
        <v>34</v>
      </c>
      <c r="M31" s="291" t="s">
        <v>34</v>
      </c>
      <c r="N31" s="291" t="s">
        <v>34</v>
      </c>
      <c r="O31" s="291" t="s">
        <v>34</v>
      </c>
      <c r="P31" s="291" t="s">
        <v>34</v>
      </c>
      <c r="Q31" s="291" t="s">
        <v>34</v>
      </c>
      <c r="R31" s="291" t="s">
        <v>34</v>
      </c>
      <c r="S31" s="291" t="s">
        <v>34</v>
      </c>
      <c r="T31" s="291" t="s">
        <v>34</v>
      </c>
      <c r="U31" s="291" t="s">
        <v>34</v>
      </c>
      <c r="V31" s="291" t="s">
        <v>34</v>
      </c>
      <c r="W31" s="291" t="s">
        <v>34</v>
      </c>
      <c r="X31" s="291" t="s">
        <v>34</v>
      </c>
      <c r="Y31" s="291" t="s">
        <v>34</v>
      </c>
      <c r="Z31" s="291" t="s">
        <v>34</v>
      </c>
      <c r="AA31" s="291" t="s">
        <v>34</v>
      </c>
      <c r="AB31" s="291" t="s">
        <v>34</v>
      </c>
      <c r="AC31" s="291" t="s">
        <v>34</v>
      </c>
      <c r="AD31" s="291" t="s">
        <v>34</v>
      </c>
    </row>
    <row customFormat="true" ht="12.75" outlineLevel="0" r="32" s="288">
      <c r="A32" s="308" t="s">
        <v>228</v>
      </c>
      <c r="B32" s="309" t="n">
        <f aca="false" ca="false" dt2D="false" dtr="false" t="normal">SUM(B31)</f>
        <v>8.63</v>
      </c>
      <c r="C32" s="309" t="n">
        <f aca="false" ca="false" dt2D="false" dtr="false" t="normal">SUM(C31)</f>
        <v>13</v>
      </c>
      <c r="D32" s="309" t="n">
        <f aca="false" ca="false" dt2D="false" dtr="false" t="normal">SUM(D31)</f>
        <v>14</v>
      </c>
      <c r="E32" s="310" t="n">
        <f aca="false" ca="false" dt2D="false" dtr="false" t="normal">SUM(E31)</f>
        <v>1.6222479721900347</v>
      </c>
      <c r="F32" s="309" t="n">
        <f aca="false" ca="false" dt2D="false" dtr="false" t="normal">SUM(F31)</f>
        <v>0</v>
      </c>
      <c r="G32" s="309" t="s">
        <v>34</v>
      </c>
      <c r="H32" s="309" t="n">
        <f aca="false" ca="false" dt2D="false" dtr="false" t="normal">SUM(H31)</f>
        <v>0</v>
      </c>
      <c r="I32" s="309" t="n">
        <f aca="false" ca="false" dt2D="false" dtr="false" t="normal">SUM(I31)</f>
        <v>0</v>
      </c>
      <c r="J32" s="309" t="n">
        <f aca="false" ca="false" dt2D="false" dtr="false" t="normal">SUM(J31)</f>
        <v>0</v>
      </c>
      <c r="K32" s="309" t="n">
        <f aca="false" ca="false" dt2D="false" dtr="false" t="normal">SUM(K31)</f>
        <v>0</v>
      </c>
      <c r="L32" s="309" t="n">
        <f aca="false" ca="false" dt2D="false" dtr="false" t="normal">SUM(L31)</f>
        <v>0</v>
      </c>
      <c r="M32" s="309" t="n">
        <f aca="false" ca="false" dt2D="false" dtr="false" t="normal">SUM(M31)</f>
        <v>0</v>
      </c>
      <c r="N32" s="309" t="n">
        <f aca="false" ca="false" dt2D="false" dtr="false" t="normal">SUM(N31)</f>
        <v>0</v>
      </c>
      <c r="O32" s="309" t="n">
        <f aca="false" ca="false" dt2D="false" dtr="false" t="normal">SUM(O31)</f>
        <v>0</v>
      </c>
      <c r="P32" s="309" t="n">
        <f aca="false" ca="false" dt2D="false" dtr="false" t="normal">SUM(P31)</f>
        <v>0</v>
      </c>
      <c r="Q32" s="309" t="n">
        <f aca="false" ca="false" dt2D="false" dtr="false" t="normal">SUM(Q31)</f>
        <v>0</v>
      </c>
      <c r="R32" s="309" t="n">
        <f aca="false" ca="false" dt2D="false" dtr="false" t="normal">SUM(R31)</f>
        <v>0</v>
      </c>
      <c r="S32" s="309" t="n">
        <f aca="false" ca="false" dt2D="false" dtr="false" t="normal">SUM(S31)</f>
        <v>0</v>
      </c>
      <c r="T32" s="309" t="s">
        <v>34</v>
      </c>
      <c r="U32" s="309" t="n">
        <f aca="false" ca="false" dt2D="false" dtr="false" t="normal">SUM(U31)</f>
        <v>0</v>
      </c>
      <c r="V32" s="309" t="s">
        <v>34</v>
      </c>
      <c r="W32" s="309" t="n">
        <f aca="false" ca="false" dt2D="false" dtr="false" t="normal">SUM(W31)</f>
        <v>0</v>
      </c>
      <c r="X32" s="309" t="s">
        <v>34</v>
      </c>
      <c r="Y32" s="309" t="n">
        <f aca="false" ca="false" dt2D="false" dtr="false" t="normal">SUM(Y31)</f>
        <v>0</v>
      </c>
      <c r="Z32" s="309" t="n">
        <f aca="false" ca="false" dt2D="false" dtr="false" t="normal">SUM(Z31)</f>
        <v>0</v>
      </c>
      <c r="AA32" s="309" t="n">
        <f aca="false" ca="false" dt2D="false" dtr="false" t="normal">SUM(AA31)</f>
        <v>0</v>
      </c>
      <c r="AB32" s="309" t="n">
        <f aca="false" ca="false" dt2D="false" dtr="false" t="normal">SUM(AB31)</f>
        <v>0</v>
      </c>
      <c r="AC32" s="309" t="n">
        <f aca="false" ca="false" dt2D="false" dtr="false" t="normal">SUM(AC31)</f>
        <v>0</v>
      </c>
      <c r="AD32" s="309" t="n">
        <f aca="false" ca="false" dt2D="false" dtr="false" t="normal">SUM(AD31)</f>
        <v>0</v>
      </c>
    </row>
    <row customFormat="true" ht="12.75" outlineLevel="0" r="33" s="288">
      <c r="A33" s="272" t="s">
        <v>213</v>
      </c>
      <c r="B33" s="272" t="n"/>
      <c r="C33" s="154" t="n"/>
      <c r="D33" s="154" t="n"/>
      <c r="E33" s="290" t="n"/>
      <c r="F33" s="291" t="n"/>
      <c r="G33" s="301" t="n"/>
      <c r="H33" s="218" t="s">
        <v>138</v>
      </c>
      <c r="I33" s="291" t="n"/>
      <c r="J33" s="218" t="n"/>
      <c r="K33" s="218" t="n"/>
      <c r="L33" s="291" t="n"/>
      <c r="M33" s="291" t="n"/>
      <c r="N33" s="218" t="n"/>
      <c r="O33" s="218" t="n"/>
      <c r="P33" s="218" t="n"/>
      <c r="Q33" s="218" t="n"/>
      <c r="R33" s="218" t="n"/>
      <c r="S33" s="218" t="n"/>
      <c r="T33" s="290" t="n"/>
      <c r="U33" s="218" t="n"/>
      <c r="V33" s="290" t="n"/>
      <c r="W33" s="218" t="n"/>
      <c r="X33" s="290" t="n"/>
      <c r="Y33" s="218" t="n"/>
      <c r="Z33" s="218" t="n"/>
      <c r="AA33" s="218" t="n"/>
      <c r="AB33" s="218" t="n"/>
      <c r="AC33" s="218" t="n"/>
      <c r="AD33" s="218" t="n"/>
    </row>
    <row customFormat="true" ht="12.75" outlineLevel="0" r="34" s="288">
      <c r="A34" s="273" t="s">
        <v>90</v>
      </c>
      <c r="B34" s="291" t="n">
        <v>31.3</v>
      </c>
      <c r="C34" s="154" t="n">
        <v>0</v>
      </c>
      <c r="D34" s="154" t="n">
        <v>13</v>
      </c>
      <c r="E34" s="292" t="n">
        <f aca="false" ca="false" dt2D="false" dtr="false" t="normal">D34/B34</f>
        <v>0.41533546325878595</v>
      </c>
      <c r="F34" s="291" t="s">
        <v>34</v>
      </c>
      <c r="G34" s="291" t="s">
        <v>34</v>
      </c>
      <c r="H34" s="291" t="s">
        <v>34</v>
      </c>
      <c r="I34" s="291" t="s">
        <v>34</v>
      </c>
      <c r="J34" s="291" t="s">
        <v>34</v>
      </c>
      <c r="K34" s="291" t="s">
        <v>34</v>
      </c>
      <c r="L34" s="291" t="s">
        <v>34</v>
      </c>
      <c r="M34" s="291" t="s">
        <v>34</v>
      </c>
      <c r="N34" s="291" t="s">
        <v>34</v>
      </c>
      <c r="O34" s="291" t="s">
        <v>34</v>
      </c>
      <c r="P34" s="291" t="s">
        <v>34</v>
      </c>
      <c r="Q34" s="291" t="s">
        <v>34</v>
      </c>
      <c r="R34" s="291" t="s">
        <v>34</v>
      </c>
      <c r="S34" s="291" t="s">
        <v>34</v>
      </c>
      <c r="T34" s="291" t="s">
        <v>34</v>
      </c>
      <c r="U34" s="291" t="s">
        <v>34</v>
      </c>
      <c r="V34" s="291" t="s">
        <v>34</v>
      </c>
      <c r="W34" s="291" t="s">
        <v>34</v>
      </c>
      <c r="X34" s="291" t="s">
        <v>34</v>
      </c>
      <c r="Y34" s="291" t="s">
        <v>34</v>
      </c>
      <c r="Z34" s="291" t="s">
        <v>34</v>
      </c>
      <c r="AA34" s="291" t="s">
        <v>34</v>
      </c>
      <c r="AB34" s="291" t="s">
        <v>34</v>
      </c>
      <c r="AC34" s="291" t="s">
        <v>34</v>
      </c>
      <c r="AD34" s="291" t="s">
        <v>34</v>
      </c>
    </row>
    <row customFormat="true" ht="12.75" outlineLevel="0" r="35" s="288">
      <c r="A35" s="308" t="s">
        <v>228</v>
      </c>
      <c r="B35" s="309" t="n">
        <f aca="false" ca="false" dt2D="false" dtr="false" t="normal">SUM(B34)</f>
        <v>31.3</v>
      </c>
      <c r="C35" s="309" t="n">
        <f aca="false" ca="false" dt2D="false" dtr="false" t="normal">SUM(C34)</f>
        <v>0</v>
      </c>
      <c r="D35" s="309" t="n">
        <f aca="false" ca="false" dt2D="false" dtr="false" t="normal">SUM(D34)</f>
        <v>13</v>
      </c>
      <c r="E35" s="310" t="n">
        <f aca="false" ca="false" dt2D="false" dtr="false" t="normal">SUM(E34)</f>
        <v>0.41533546325878595</v>
      </c>
      <c r="F35" s="309" t="n">
        <f aca="false" ca="false" dt2D="false" dtr="false" t="normal">SUM(F34)</f>
        <v>0</v>
      </c>
      <c r="G35" s="309" t="s">
        <v>34</v>
      </c>
      <c r="H35" s="309" t="n">
        <f aca="false" ca="false" dt2D="false" dtr="false" t="normal">SUM(H34)</f>
        <v>0</v>
      </c>
      <c r="I35" s="309" t="n">
        <f aca="false" ca="false" dt2D="false" dtr="false" t="normal">SUM(I34)</f>
        <v>0</v>
      </c>
      <c r="J35" s="309" t="n">
        <f aca="false" ca="false" dt2D="false" dtr="false" t="normal">SUM(J34)</f>
        <v>0</v>
      </c>
      <c r="K35" s="309" t="n">
        <f aca="false" ca="false" dt2D="false" dtr="false" t="normal">SUM(K34)</f>
        <v>0</v>
      </c>
      <c r="L35" s="309" t="n">
        <f aca="false" ca="false" dt2D="false" dtr="false" t="normal">SUM(L34)</f>
        <v>0</v>
      </c>
      <c r="M35" s="309" t="n">
        <f aca="false" ca="false" dt2D="false" dtr="false" t="normal">SUM(M34)</f>
        <v>0</v>
      </c>
      <c r="N35" s="309" t="n">
        <f aca="false" ca="false" dt2D="false" dtr="false" t="normal">SUM(N34)</f>
        <v>0</v>
      </c>
      <c r="O35" s="309" t="n">
        <f aca="false" ca="false" dt2D="false" dtr="false" t="normal">SUM(O34)</f>
        <v>0</v>
      </c>
      <c r="P35" s="309" t="n">
        <f aca="false" ca="false" dt2D="false" dtr="false" t="normal">SUM(P34)</f>
        <v>0</v>
      </c>
      <c r="Q35" s="309" t="n">
        <f aca="false" ca="false" dt2D="false" dtr="false" t="normal">SUM(Q34)</f>
        <v>0</v>
      </c>
      <c r="R35" s="309" t="n">
        <f aca="false" ca="false" dt2D="false" dtr="false" t="normal">SUM(R34)</f>
        <v>0</v>
      </c>
      <c r="S35" s="309" t="n">
        <f aca="false" ca="false" dt2D="false" dtr="false" t="normal">SUM(S34)</f>
        <v>0</v>
      </c>
      <c r="T35" s="309" t="s">
        <v>34</v>
      </c>
      <c r="U35" s="309" t="n">
        <f aca="false" ca="false" dt2D="false" dtr="false" t="normal">SUM(U34)</f>
        <v>0</v>
      </c>
      <c r="V35" s="309" t="s">
        <v>34</v>
      </c>
      <c r="W35" s="309" t="n">
        <f aca="false" ca="false" dt2D="false" dtr="false" t="normal">SUM(W34)</f>
        <v>0</v>
      </c>
      <c r="X35" s="309" t="s">
        <v>34</v>
      </c>
      <c r="Y35" s="309" t="n">
        <f aca="false" ca="false" dt2D="false" dtr="false" t="normal">SUM(Y34)</f>
        <v>0</v>
      </c>
      <c r="Z35" s="309" t="n">
        <f aca="false" ca="false" dt2D="false" dtr="false" t="normal">SUM(Z34)</f>
        <v>0</v>
      </c>
      <c r="AA35" s="309" t="n">
        <f aca="false" ca="false" dt2D="false" dtr="false" t="normal">SUM(AA34)</f>
        <v>0</v>
      </c>
      <c r="AB35" s="309" t="n">
        <f aca="false" ca="false" dt2D="false" dtr="false" t="normal">SUM(AB34)</f>
        <v>0</v>
      </c>
      <c r="AC35" s="309" t="n">
        <f aca="false" ca="false" dt2D="false" dtr="false" t="normal">SUM(AC34)</f>
        <v>0</v>
      </c>
      <c r="AD35" s="309" t="n">
        <f aca="false" ca="false" dt2D="false" dtr="false" t="normal">SUM(AD34)</f>
        <v>0</v>
      </c>
    </row>
    <row customFormat="true" ht="15" outlineLevel="0" r="36" s="49">
      <c r="A36" s="272" t="s">
        <v>217</v>
      </c>
      <c r="B36" s="272" t="n"/>
      <c r="C36" s="154" t="n"/>
      <c r="D36" s="154" t="n"/>
      <c r="E36" s="290" t="n"/>
      <c r="F36" s="291" t="n"/>
      <c r="G36" s="301" t="n"/>
      <c r="H36" s="218" t="n"/>
      <c r="I36" s="291" t="n"/>
      <c r="J36" s="218" t="n"/>
      <c r="K36" s="218" t="n"/>
      <c r="L36" s="291" t="n"/>
      <c r="M36" s="291" t="n"/>
      <c r="N36" s="218" t="n"/>
      <c r="O36" s="218" t="n"/>
      <c r="P36" s="218" t="n"/>
      <c r="Q36" s="218" t="n"/>
      <c r="R36" s="218" t="n"/>
      <c r="S36" s="218" t="n"/>
      <c r="T36" s="290" t="n"/>
      <c r="U36" s="218" t="n"/>
      <c r="V36" s="290" t="n"/>
      <c r="W36" s="218" t="n"/>
      <c r="X36" s="290" t="n"/>
      <c r="Y36" s="218" t="n"/>
      <c r="Z36" s="218" t="n"/>
      <c r="AA36" s="218" t="n"/>
      <c r="AB36" s="218" t="n"/>
      <c r="AC36" s="218" t="n"/>
      <c r="AD36" s="218" t="n"/>
    </row>
    <row customFormat="true" ht="15" outlineLevel="0" r="37" s="157">
      <c r="A37" s="221" t="s">
        <v>56</v>
      </c>
      <c r="B37" s="252" t="n">
        <v>15.44</v>
      </c>
      <c r="C37" s="154" t="n">
        <v>53</v>
      </c>
      <c r="D37" s="154" t="n">
        <v>52</v>
      </c>
      <c r="E37" s="220" t="n">
        <f aca="false" ca="false" dt2D="false" dtr="false" t="normal">D37/B37</f>
        <v>3.3678756476683938</v>
      </c>
      <c r="F37" s="291" t="n">
        <v>3</v>
      </c>
      <c r="G37" s="297" t="n">
        <f aca="false" ca="false" dt2D="false" dtr="false" t="normal">F37/C37*100</f>
        <v>5.660377358490567</v>
      </c>
      <c r="H37" s="291" t="s">
        <v>34</v>
      </c>
      <c r="I37" s="291" t="s">
        <v>34</v>
      </c>
      <c r="J37" s="291" t="s">
        <v>34</v>
      </c>
      <c r="K37" s="291" t="s">
        <v>34</v>
      </c>
      <c r="L37" s="291" t="n">
        <v>2</v>
      </c>
      <c r="M37" s="291" t="n">
        <v>1</v>
      </c>
      <c r="N37" s="291" t="n">
        <v>2</v>
      </c>
      <c r="O37" s="291" t="s">
        <v>34</v>
      </c>
      <c r="P37" s="291" t="s">
        <v>34</v>
      </c>
      <c r="Q37" s="291" t="s">
        <v>34</v>
      </c>
      <c r="R37" s="291" t="n">
        <v>2</v>
      </c>
      <c r="S37" s="291" t="s">
        <v>34</v>
      </c>
      <c r="T37" s="297" t="n">
        <v>67</v>
      </c>
      <c r="U37" s="276" t="n">
        <v>6</v>
      </c>
      <c r="V37" s="235" t="n">
        <v>12</v>
      </c>
      <c r="W37" s="276" t="n">
        <v>6</v>
      </c>
      <c r="X37" s="235" t="n">
        <v>11.6</v>
      </c>
      <c r="Y37" s="291" t="s">
        <v>34</v>
      </c>
      <c r="Z37" s="291" t="s">
        <v>34</v>
      </c>
      <c r="AA37" s="291" t="s">
        <v>34</v>
      </c>
      <c r="AB37" s="291" t="s">
        <v>34</v>
      </c>
      <c r="AC37" s="276" t="n">
        <v>4</v>
      </c>
      <c r="AD37" s="276" t="n">
        <v>2</v>
      </c>
    </row>
    <row customFormat="true" ht="12.75" outlineLevel="0" r="38" s="288">
      <c r="A38" s="308" t="s">
        <v>228</v>
      </c>
      <c r="B38" s="309" t="n">
        <f aca="false" ca="false" dt2D="false" dtr="false" t="normal">SUM(B37)</f>
        <v>15.44</v>
      </c>
      <c r="C38" s="272" t="n">
        <f aca="false" ca="false" dt2D="false" dtr="false" t="normal">SUM(C37)</f>
        <v>53</v>
      </c>
      <c r="D38" s="309" t="n">
        <f aca="false" ca="false" dt2D="false" dtr="false" t="normal">SUM(D37)</f>
        <v>52</v>
      </c>
      <c r="E38" s="310" t="n">
        <f aca="false" ca="false" dt2D="false" dtr="false" t="normal">SUM(E37)</f>
        <v>3.3678756476683938</v>
      </c>
      <c r="F38" s="309" t="n">
        <f aca="false" ca="false" dt2D="false" dtr="false" t="normal">SUM(F37)</f>
        <v>3</v>
      </c>
      <c r="G38" s="309" t="s">
        <v>34</v>
      </c>
      <c r="H38" s="309" t="n">
        <f aca="false" ca="false" dt2D="false" dtr="false" t="normal">SUM(H37)</f>
        <v>0</v>
      </c>
      <c r="I38" s="309" t="n">
        <f aca="false" ca="false" dt2D="false" dtr="false" t="normal">SUM(I37)</f>
        <v>0</v>
      </c>
      <c r="J38" s="309" t="n">
        <f aca="false" ca="false" dt2D="false" dtr="false" t="normal">SUM(J37)</f>
        <v>0</v>
      </c>
      <c r="K38" s="309" t="n">
        <f aca="false" ca="false" dt2D="false" dtr="false" t="normal">SUM(K37)</f>
        <v>0</v>
      </c>
      <c r="L38" s="309" t="n">
        <f aca="false" ca="false" dt2D="false" dtr="false" t="normal">SUM(L37)</f>
        <v>2</v>
      </c>
      <c r="M38" s="309" t="n">
        <f aca="false" ca="false" dt2D="false" dtr="false" t="normal">SUM(M37)</f>
        <v>1</v>
      </c>
      <c r="N38" s="309" t="n">
        <f aca="false" ca="false" dt2D="false" dtr="false" t="normal">SUM(N37)</f>
        <v>2</v>
      </c>
      <c r="O38" s="309" t="n">
        <f aca="false" ca="false" dt2D="false" dtr="false" t="normal">SUM(O37)</f>
        <v>0</v>
      </c>
      <c r="P38" s="309" t="n">
        <f aca="false" ca="false" dt2D="false" dtr="false" t="normal">SUM(P37)</f>
        <v>0</v>
      </c>
      <c r="Q38" s="309" t="n">
        <f aca="false" ca="false" dt2D="false" dtr="false" t="normal">SUM(Q37)</f>
        <v>0</v>
      </c>
      <c r="R38" s="309" t="n">
        <f aca="false" ca="false" dt2D="false" dtr="false" t="normal">SUM(R37)</f>
        <v>2</v>
      </c>
      <c r="S38" s="309" t="n">
        <f aca="false" ca="false" dt2D="false" dtr="false" t="normal">SUM(S37)</f>
        <v>0</v>
      </c>
      <c r="T38" s="309" t="s">
        <v>34</v>
      </c>
      <c r="U38" s="309" t="n">
        <f aca="false" ca="false" dt2D="false" dtr="false" t="normal">SUM(U37)</f>
        <v>6</v>
      </c>
      <c r="V38" s="311" t="s">
        <v>34</v>
      </c>
      <c r="W38" s="309" t="n">
        <f aca="false" ca="false" dt2D="false" dtr="false" t="normal">SUM(W37)</f>
        <v>6</v>
      </c>
      <c r="X38" s="311" t="s">
        <v>34</v>
      </c>
      <c r="Y38" s="309" t="n">
        <f aca="false" ca="false" dt2D="false" dtr="false" t="normal">SUM(Y37)</f>
        <v>0</v>
      </c>
      <c r="Z38" s="309" t="n">
        <f aca="false" ca="false" dt2D="false" dtr="false" t="normal">SUM(Z37)</f>
        <v>0</v>
      </c>
      <c r="AA38" s="309" t="n">
        <f aca="false" ca="false" dt2D="false" dtr="false" t="normal">SUM(AA37)</f>
        <v>0</v>
      </c>
      <c r="AB38" s="309" t="n">
        <f aca="false" ca="false" dt2D="false" dtr="false" t="normal">SUM(AB37)</f>
        <v>0</v>
      </c>
      <c r="AC38" s="309" t="n">
        <f aca="false" ca="false" dt2D="false" dtr="false" t="normal">SUM(AC37)</f>
        <v>4</v>
      </c>
      <c r="AD38" s="309" t="n">
        <f aca="false" ca="false" dt2D="false" dtr="false" t="normal">SUM(AD37)</f>
        <v>2</v>
      </c>
    </row>
    <row customFormat="true" ht="12.75" outlineLevel="0" r="39" s="288">
      <c r="A39" s="312" t="s">
        <v>184</v>
      </c>
      <c r="B39" s="296" t="n">
        <f aca="false" ca="false" dt2D="false" dtr="false" t="normal">B38+B29+B26+B23+B20+B16</f>
        <v>132.61</v>
      </c>
      <c r="C39" s="236" t="n">
        <f aca="false" ca="false" dt2D="false" dtr="false" t="normal">C38+C29+C26+C23+C20+C16+C32</f>
        <v>390</v>
      </c>
      <c r="D39" s="236" t="n">
        <f aca="false" ca="false" dt2D="false" dtr="false" t="normal">D38+D29+D26+D23+D20+D16+D32+D35</f>
        <v>414</v>
      </c>
      <c r="E39" s="313" t="n">
        <f aca="false" ca="false" dt2D="false" dtr="false" t="normal">D39/B39</f>
        <v>3.121936505542568</v>
      </c>
      <c r="F39" s="300" t="n">
        <f aca="false" ca="false" dt2D="false" dtr="false" t="normal">F38+F29+F26+F23+F20+F16</f>
        <v>35</v>
      </c>
      <c r="G39" s="300" t="s">
        <v>34</v>
      </c>
      <c r="H39" s="300" t="n">
        <f aca="false" ca="false" dt2D="false" dtr="false" t="normal">H38+H29+H26+H23+H20+H16</f>
        <v>0</v>
      </c>
      <c r="I39" s="300" t="n">
        <f aca="false" ca="false" dt2D="false" dtr="false" t="normal">I38+I29+I26+I23+I20+I16</f>
        <v>4</v>
      </c>
      <c r="J39" s="300" t="n">
        <f aca="false" ca="false" dt2D="false" dtr="false" t="normal">J38+J29+J26+J23+J20+J16</f>
        <v>0</v>
      </c>
      <c r="K39" s="300" t="n">
        <f aca="false" ca="false" dt2D="false" dtr="false" t="normal">K38+K29+K26+K23+K20+K16</f>
        <v>0</v>
      </c>
      <c r="L39" s="300" t="n">
        <f aca="false" ca="false" dt2D="false" dtr="false" t="normal">L38+L29+L26+L23+L20+L16</f>
        <v>22</v>
      </c>
      <c r="M39" s="300" t="n">
        <f aca="false" ca="false" dt2D="false" dtr="false" t="normal">M38+M29+M26+M23+M20+M16</f>
        <v>9</v>
      </c>
      <c r="N39" s="300" t="n">
        <f aca="false" ca="false" dt2D="false" dtr="false" t="normal">N38+N29+N26+N23+N20+N16</f>
        <v>27</v>
      </c>
      <c r="O39" s="300" t="n">
        <f aca="false" ca="false" dt2D="false" dtr="false" t="normal">O38+O29+O26+O23+O20+O16</f>
        <v>1</v>
      </c>
      <c r="P39" s="300" t="n">
        <f aca="false" ca="false" dt2D="false" dtr="false" t="normal">P38+P29+P26+P23+P20+P16</f>
        <v>0</v>
      </c>
      <c r="Q39" s="300" t="n">
        <f aca="false" ca="false" dt2D="false" dtr="false" t="normal">Q38+Q29+Q26+Q23+Q20+Q16</f>
        <v>0</v>
      </c>
      <c r="R39" s="300" t="n">
        <f aca="false" ca="false" dt2D="false" dtr="false" t="normal">R38+R29+R26+R23+R20+R16</f>
        <v>18</v>
      </c>
      <c r="S39" s="314" t="n">
        <f aca="false" ca="false" dt2D="false" dtr="false" t="normal">S38+S29+S26+S23+S20+S16</f>
        <v>8</v>
      </c>
      <c r="T39" s="313" t="n">
        <f aca="false" ca="false" dt2D="false" dtr="false" t="normal">N39/F39*100</f>
        <v>77.14285714285715</v>
      </c>
      <c r="U39" s="315" t="n">
        <f aca="false" ca="false" dt2D="false" dtr="false" t="normal">U38+U29+U26+U23+U20+U16</f>
        <v>47</v>
      </c>
      <c r="V39" s="313" t="s">
        <v>34</v>
      </c>
      <c r="W39" s="300" t="n">
        <f aca="false" ca="false" dt2D="false" dtr="false" t="normal">W38+W29+W26+W23+W20+W16</f>
        <v>39</v>
      </c>
      <c r="X39" s="295" t="s">
        <v>34</v>
      </c>
      <c r="Y39" s="300" t="n">
        <f aca="false" ca="false" dt2D="false" dtr="false" t="normal">Y38+Y29+Y26+Y23+Y20+Y16</f>
        <v>0</v>
      </c>
      <c r="Z39" s="300" t="n">
        <f aca="false" ca="false" dt2D="false" dtr="false" t="normal">Z38+Z29+Z26+Z23+Z20+Z16</f>
        <v>4</v>
      </c>
      <c r="AA39" s="300" t="n">
        <f aca="false" ca="false" dt2D="false" dtr="false" t="normal">AA38+AA29+AA26+AA23+AA20+AA16</f>
        <v>0</v>
      </c>
      <c r="AB39" s="300" t="n">
        <f aca="false" ca="false" dt2D="false" dtr="false" t="normal">AB38+AB29+AB26+AB23+AB20+AB16</f>
        <v>0</v>
      </c>
      <c r="AC39" s="300" t="n">
        <f aca="false" ca="false" dt2D="false" dtr="false" t="normal">AC38+AC29+AC26+AC23+AC20+AC16</f>
        <v>25</v>
      </c>
      <c r="AD39" s="300" t="n">
        <f aca="false" ca="false" dt2D="false" dtr="false" t="normal">AD38+AD29+AD26+AD23+AD20+AD16</f>
        <v>10</v>
      </c>
    </row>
    <row customFormat="true" ht="15" outlineLevel="0" r="40" s="49">
      <c r="A40" s="89" t="n"/>
      <c r="B40" s="89" t="n"/>
      <c r="C40" s="90" t="n"/>
      <c r="D40" s="90" t="n"/>
      <c r="E40" s="89" t="n"/>
      <c r="F40" s="89" t="n"/>
      <c r="G40" s="89" t="n"/>
      <c r="H40" s="89" t="n"/>
      <c r="I40" s="89" t="n"/>
      <c r="J40" s="89" t="n"/>
      <c r="K40" s="89" t="n"/>
      <c r="L40" s="89" t="n"/>
      <c r="M40" s="89" t="n"/>
      <c r="N40" s="89" t="n"/>
      <c r="O40" s="89" t="n"/>
      <c r="P40" s="89" t="n"/>
      <c r="Q40" s="89" t="n"/>
      <c r="R40" s="89" t="n"/>
      <c r="S40" s="89" t="n"/>
      <c r="T40" s="89" t="n"/>
      <c r="U40" s="89" t="n"/>
      <c r="V40" s="89" t="n"/>
      <c r="W40" s="89" t="n"/>
      <c r="X40" s="89" t="n"/>
      <c r="Y40" s="89" t="n"/>
      <c r="Z40" s="89" t="n"/>
      <c r="AA40" s="89" t="n"/>
      <c r="AB40" s="89" t="n"/>
      <c r="AC40" s="89" t="n"/>
      <c r="AD40" s="89" t="n"/>
    </row>
    <row customFormat="true" ht="15" outlineLevel="0" r="41" s="49">
      <c r="A41" s="279" t="n"/>
      <c r="B41" s="192" t="n"/>
      <c r="C41" s="316" t="n"/>
      <c r="D41" s="316" t="n"/>
      <c r="E41" s="316" t="n"/>
      <c r="F41" s="316" t="n"/>
      <c r="G41" s="316" t="n"/>
      <c r="H41" s="316" t="n"/>
      <c r="I41" s="317" t="n"/>
      <c r="J41" s="318" t="n"/>
      <c r="K41" s="90" t="n"/>
      <c r="L41" s="90" t="n"/>
      <c r="M41" s="90" t="n"/>
      <c r="N41" s="90" t="n"/>
      <c r="O41" s="90" t="n"/>
      <c r="P41" s="90" t="n"/>
      <c r="Q41" s="90" t="n"/>
      <c r="R41" s="90" t="n"/>
      <c r="S41" s="90" t="n"/>
      <c r="T41" s="190" t="n"/>
      <c r="U41" s="190" t="n"/>
      <c r="V41" s="190" t="n"/>
      <c r="W41" s="190" t="n"/>
      <c r="X41" s="89" t="n"/>
      <c r="Y41" s="89" t="n"/>
      <c r="Z41" s="89" t="n"/>
      <c r="AA41" s="89" t="n"/>
      <c r="AB41" s="89" t="n"/>
      <c r="AC41" s="89" t="n"/>
      <c r="AD41" s="89" t="n"/>
    </row>
    <row customFormat="true" ht="15.75" outlineLevel="0" r="42" s="49">
      <c r="A42" s="279" t="n"/>
      <c r="B42" s="192" t="n"/>
      <c r="C42" s="178" t="s">
        <v>219</v>
      </c>
      <c r="D42" s="178" t="s"/>
      <c r="E42" s="178" t="s"/>
      <c r="F42" s="178" t="s"/>
      <c r="G42" s="178" t="s"/>
      <c r="H42" s="88" t="n"/>
      <c r="I42" s="179" t="n"/>
      <c r="J42" s="87" t="n"/>
      <c r="K42" s="180" t="n"/>
      <c r="L42" s="180" t="n"/>
      <c r="M42" s="180" t="n"/>
      <c r="N42" s="180" t="n"/>
      <c r="O42" s="180" t="n"/>
      <c r="P42" s="88" t="n"/>
      <c r="Q42" s="88" t="n"/>
      <c r="R42" s="88" t="n"/>
      <c r="S42" s="88" t="n"/>
      <c r="T42" s="181" t="s">
        <v>220</v>
      </c>
      <c r="U42" s="181" t="s"/>
      <c r="V42" s="181" t="s"/>
      <c r="W42" s="181" t="s"/>
      <c r="X42" s="87" t="n"/>
      <c r="Y42" s="182" t="n"/>
      <c r="Z42" s="89" t="n"/>
      <c r="AA42" s="89" t="n"/>
      <c r="AB42" s="89" t="n"/>
      <c r="AC42" s="89" t="n"/>
      <c r="AD42" s="89" t="n"/>
    </row>
    <row customFormat="true" ht="15.75" outlineLevel="0" r="43" s="49">
      <c r="A43" s="194" t="n"/>
      <c r="B43" s="194" t="n"/>
      <c r="C43" s="185" t="n"/>
      <c r="D43" s="185" t="n"/>
      <c r="E43" s="186" t="n"/>
      <c r="F43" s="185" t="n"/>
      <c r="G43" s="186" t="n"/>
      <c r="H43" s="87" t="n"/>
      <c r="I43" s="185" t="n"/>
      <c r="J43" s="87" t="n"/>
      <c r="K43" s="87" t="n"/>
      <c r="L43" s="185" t="n"/>
      <c r="M43" s="185" t="n"/>
      <c r="N43" s="185" t="n"/>
      <c r="O43" s="175" t="n"/>
      <c r="P43" s="87" t="n"/>
      <c r="Q43" s="87" t="n"/>
      <c r="R43" s="87" t="n"/>
      <c r="S43" s="187" t="s">
        <v>221</v>
      </c>
      <c r="T43" s="188" t="s"/>
      <c r="U43" s="188" t="s"/>
      <c r="V43" s="188" t="s"/>
      <c r="W43" s="188" t="s"/>
      <c r="X43" s="188" t="s"/>
      <c r="Y43" s="189" t="s"/>
      <c r="Z43" s="194" t="n"/>
      <c r="AA43" s="194" t="n"/>
      <c r="AB43" s="194" t="n"/>
      <c r="AC43" s="90" t="n"/>
      <c r="AD43" s="90" t="n"/>
    </row>
    <row outlineLevel="0" r="44">
      <c r="A44" s="194" t="n"/>
      <c r="B44" s="194" t="n"/>
      <c r="E44" s="241" t="n"/>
      <c r="F44" s="194" t="n"/>
      <c r="G44" s="194" t="n"/>
      <c r="H44" s="194" t="n"/>
      <c r="I44" s="194" t="n"/>
      <c r="J44" s="194" t="n"/>
      <c r="K44" s="194" t="n"/>
      <c r="L44" s="194" t="n"/>
      <c r="M44" s="194" t="s">
        <v>138</v>
      </c>
      <c r="N44" s="194" t="n"/>
      <c r="O44" s="194" t="n"/>
      <c r="P44" s="194" t="n"/>
      <c r="Q44" s="194" t="n"/>
      <c r="R44" s="194" t="n"/>
      <c r="S44" s="194" t="n"/>
      <c r="T44" s="194" t="n"/>
      <c r="U44" s="194" t="n"/>
      <c r="V44" s="194" t="n"/>
      <c r="W44" s="241" t="n"/>
      <c r="X44" s="241" t="n"/>
      <c r="Y44" s="241" t="n"/>
      <c r="Z44" s="241" t="n"/>
      <c r="AA44" s="241" t="n"/>
      <c r="AB44" s="241" t="n"/>
      <c r="AC44" s="90" t="n"/>
      <c r="AD44" s="90" t="n"/>
    </row>
    <row outlineLevel="0" r="45">
      <c r="AC45" s="90" t="n"/>
      <c r="AD45" s="90" t="n"/>
    </row>
    <row outlineLevel="0" r="46">
      <c r="N46" s="89" t="s">
        <v>138</v>
      </c>
    </row>
  </sheetData>
  <mergeCells count="37">
    <mergeCell ref="S43:Y43"/>
    <mergeCell ref="T42:W42"/>
    <mergeCell ref="C42:G42"/>
    <mergeCell ref="S11:S12"/>
    <mergeCell ref="A8:A12"/>
    <mergeCell ref="B8:B12"/>
    <mergeCell ref="C11:C12"/>
    <mergeCell ref="D11:D12"/>
    <mergeCell ref="E8:E12"/>
    <mergeCell ref="F10:F12"/>
    <mergeCell ref="G10:G12"/>
    <mergeCell ref="H10:H12"/>
    <mergeCell ref="C8:D10"/>
    <mergeCell ref="M11:M12"/>
    <mergeCell ref="I11:L11"/>
    <mergeCell ref="F9:M9"/>
    <mergeCell ref="I10:M10"/>
    <mergeCell ref="H1:P1"/>
    <mergeCell ref="H2:Q2"/>
    <mergeCell ref="G3:R3"/>
    <mergeCell ref="F8:T8"/>
    <mergeCell ref="U8:AD8"/>
    <mergeCell ref="W9:AD9"/>
    <mergeCell ref="Z10:AD10"/>
    <mergeCell ref="N9:T9"/>
    <mergeCell ref="Z11:AC11"/>
    <mergeCell ref="AD11:AD12"/>
    <mergeCell ref="Y10:Y12"/>
    <mergeCell ref="X10:X12"/>
    <mergeCell ref="W10:W12"/>
    <mergeCell ref="V10:V12"/>
    <mergeCell ref="U9:V9"/>
    <mergeCell ref="U10:U12"/>
    <mergeCell ref="T10:T12"/>
    <mergeCell ref="O10:S10"/>
    <mergeCell ref="O11:R11"/>
    <mergeCell ref="N10:N12"/>
  </mergeCells>
  <pageMargins bottom="0.511811316013336" footer="0" header="0" left="0.393701016902924" right="0.0393701046705246" top="0.590551555156708"/>
  <pageSetup fitToHeight="1" fitToWidth="1" orientation="landscape" paperHeight="297mm" paperSize="9" paperWidth="210mm" scale="92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E192"/>
  <sheetViews>
    <sheetView showZeros="true" workbookViewId="0"/>
  </sheetViews>
  <sheetFormatPr baseColWidth="8" customHeight="false" defaultColWidth="9.14062530925693" defaultRowHeight="12.75" zeroHeight="false"/>
  <cols>
    <col customWidth="true" max="1" min="1" outlineLevel="0" style="89" width="23.8554684744441"/>
    <col customWidth="true" max="2" min="2" outlineLevel="0" style="89" width="7.42578095990643"/>
    <col customWidth="true" max="3" min="3" outlineLevel="0" style="190" width="5.99999966166764"/>
    <col customWidth="true" max="4" min="4" outlineLevel="0" style="190" width="5.14062497092456"/>
    <col customWidth="true" max="5" min="5" outlineLevel="0" style="190" width="9.71093728722066"/>
    <col customWidth="true" max="6" min="6" outlineLevel="0" style="90" width="4.42578112907261"/>
    <col customWidth="true" max="7" min="7" outlineLevel="0" style="90" width="6.28515632731423"/>
    <col customWidth="true" max="8" min="8" outlineLevel="0" style="90" width="3.42578129823879"/>
    <col customWidth="true" max="9" min="9" outlineLevel="0" style="90" width="3.71093762555303"/>
    <col customWidth="true" max="10" min="10" outlineLevel="0" style="90" width="4.28515632731423"/>
    <col customWidth="true" max="11" min="11" outlineLevel="0" style="90" width="3.42578129823879"/>
    <col customWidth="true" max="12" min="12" outlineLevel="0" style="90" width="5.28515615814805"/>
    <col customWidth="true" max="13" min="13" outlineLevel="0" style="90" width="3.57031248546228"/>
    <col customWidth="true" max="14" min="14" outlineLevel="0" style="90" width="4.28515632731423"/>
    <col customWidth="true" max="16" min="15" outlineLevel="0" style="90" width="3.28515615814805"/>
    <col customWidth="true" max="17" min="17" outlineLevel="0" style="90" width="3.14062497092456"/>
    <col customWidth="true" max="18" min="18" outlineLevel="0" style="90" width="5.42578129823879"/>
    <col customWidth="true" max="19" min="19" outlineLevel="0" style="90" width="3.42578129823879"/>
    <col customWidth="true" max="20" min="20" outlineLevel="0" style="90" width="5.85546881277651"/>
    <col customWidth="true" max="21" min="21" outlineLevel="0" style="90" width="4.14062514009074"/>
    <col customWidth="true" max="22" min="22" outlineLevel="0" style="90" width="5.00000016916618"/>
    <col customWidth="true" max="23" min="23" outlineLevel="0" style="90" width="4.28515632731423"/>
    <col customWidth="true" max="24" min="24" outlineLevel="0" style="90" width="4.42578112907261"/>
    <col customWidth="true" max="25" min="25" outlineLevel="0" style="90" width="4.14062514009074"/>
    <col customWidth="true" max="26" min="26" outlineLevel="0" style="90" width="2.85546864361033"/>
    <col customWidth="true" max="27" min="27" outlineLevel="0" style="90" width="3.14062497092456"/>
    <col customWidth="true" max="28" min="28" outlineLevel="0" style="90" width="3.28515615814805"/>
    <col customWidth="true" max="29" min="29" outlineLevel="0" style="90" width="4.85546864361033"/>
    <col customWidth="true" max="30" min="30" outlineLevel="0" style="90" width="3.71093762555303"/>
    <col customWidth="true" max="31" min="31" outlineLevel="0" style="89" width="5.14062497092456"/>
    <col bestFit="true" customWidth="true" max="16384" min="32" outlineLevel="0" style="191" width="9.14062530925693"/>
  </cols>
  <sheetData>
    <row ht="15.75" outlineLevel="0" r="1">
      <c r="A1" s="82" t="n"/>
      <c r="B1" s="319" t="n"/>
      <c r="C1" s="83" t="n"/>
      <c r="D1" s="83" t="n"/>
      <c r="E1" s="83" t="n"/>
      <c r="F1" s="83" t="n"/>
      <c r="G1" s="87" t="n"/>
      <c r="H1" s="88" t="s">
        <v>188</v>
      </c>
      <c r="I1" s="88" t="s"/>
      <c r="J1" s="88" t="s"/>
      <c r="K1" s="88" t="s"/>
      <c r="L1" s="88" t="s"/>
      <c r="M1" s="88" t="s"/>
      <c r="N1" s="88" t="s"/>
      <c r="O1" s="88" t="s"/>
      <c r="P1" s="88" t="s"/>
      <c r="Q1" s="87" t="n"/>
      <c r="R1" s="89" t="n"/>
    </row>
    <row ht="15.75" outlineLevel="0" r="2">
      <c r="A2" s="82" t="n"/>
      <c r="B2" s="86" t="n"/>
      <c r="C2" s="83" t="n"/>
      <c r="D2" s="83" t="n"/>
      <c r="E2" s="83" t="n"/>
      <c r="F2" s="83" t="n"/>
      <c r="G2" s="87" t="n"/>
      <c r="H2" s="88" t="s">
        <v>189</v>
      </c>
      <c r="I2" s="88" t="s"/>
      <c r="J2" s="88" t="s"/>
      <c r="K2" s="88" t="s"/>
      <c r="L2" s="88" t="s"/>
      <c r="M2" s="88" t="s"/>
      <c r="N2" s="88" t="s"/>
      <c r="O2" s="88" t="s"/>
      <c r="P2" s="88" t="s"/>
      <c r="Q2" s="88" t="s"/>
    </row>
    <row ht="15.75" outlineLevel="0" r="3">
      <c r="A3" s="82" t="n"/>
      <c r="B3" s="86" t="n"/>
      <c r="C3" s="83" t="s">
        <v>2</v>
      </c>
      <c r="D3" s="83" t="n"/>
      <c r="E3" s="83" t="n"/>
      <c r="F3" s="83" t="n"/>
      <c r="G3" s="88" t="s">
        <v>3</v>
      </c>
      <c r="H3" s="88" t="s"/>
      <c r="I3" s="88" t="s"/>
      <c r="J3" s="88" t="s"/>
      <c r="K3" s="88" t="s"/>
      <c r="L3" s="88" t="s"/>
      <c r="M3" s="88" t="s"/>
      <c r="N3" s="88" t="s"/>
      <c r="O3" s="88" t="s"/>
      <c r="P3" s="88" t="s"/>
      <c r="Q3" s="88" t="s"/>
      <c r="R3" s="88" t="s"/>
    </row>
    <row ht="15" outlineLevel="0" r="4">
      <c r="A4" s="82" t="s">
        <v>242</v>
      </c>
      <c r="B4" s="86" t="n"/>
      <c r="C4" s="83" t="n"/>
      <c r="D4" s="83" t="n"/>
      <c r="E4" s="83" t="n"/>
      <c r="F4" s="83" t="n"/>
      <c r="G4" s="83" t="n"/>
      <c r="H4" s="83" t="n"/>
      <c r="I4" s="83" t="n"/>
      <c r="J4" s="83" t="n"/>
      <c r="K4" s="83" t="n"/>
      <c r="L4" s="83" t="n"/>
      <c r="M4" s="83" t="n"/>
      <c r="N4" s="83" t="n"/>
      <c r="O4" s="83" t="n"/>
      <c r="P4" s="83" t="n"/>
      <c r="Q4" s="83" t="n"/>
    </row>
    <row outlineLevel="0" r="5">
      <c r="A5" s="82" t="n"/>
      <c r="B5" s="86" t="n"/>
      <c r="C5" s="83" t="n"/>
      <c r="D5" s="83" t="n"/>
      <c r="E5" s="83" t="n"/>
      <c r="F5" s="83" t="n"/>
      <c r="G5" s="83" t="n"/>
      <c r="H5" s="83" t="n"/>
      <c r="I5" s="83" t="n"/>
      <c r="J5" s="83" t="n"/>
      <c r="K5" s="83" t="n"/>
      <c r="L5" s="83" t="n"/>
      <c r="M5" s="83" t="n"/>
      <c r="N5" s="83" t="n"/>
      <c r="O5" s="83" t="n"/>
      <c r="P5" s="83" t="n"/>
      <c r="Q5" s="83" t="n"/>
    </row>
    <row outlineLevel="0" r="6">
      <c r="A6" s="82" t="s">
        <v>248</v>
      </c>
      <c r="B6" s="86" t="n"/>
      <c r="C6" s="83" t="n"/>
      <c r="D6" s="83" t="n"/>
      <c r="E6" s="83" t="n"/>
      <c r="F6" s="83" t="n"/>
      <c r="G6" s="83" t="n"/>
      <c r="H6" s="83" t="n"/>
      <c r="I6" s="83" t="n"/>
      <c r="J6" s="83" t="n"/>
      <c r="K6" s="83" t="n"/>
      <c r="L6" s="83" t="n"/>
      <c r="M6" s="83" t="n"/>
      <c r="N6" s="83" t="n"/>
      <c r="O6" s="83" t="n"/>
      <c r="P6" s="83" t="n"/>
      <c r="Q6" s="83" t="n"/>
    </row>
    <row customHeight="true" ht="9.94999980926514" outlineLevel="0" r="7">
      <c r="A7" s="194" t="n"/>
      <c r="B7" s="194" t="n"/>
      <c r="C7" s="241" t="n"/>
      <c r="D7" s="241" t="n"/>
      <c r="E7" s="320" t="n"/>
    </row>
    <row outlineLevel="0" r="8">
      <c r="A8" s="197" t="s">
        <v>6</v>
      </c>
      <c r="B8" s="197" t="s">
        <v>7</v>
      </c>
      <c r="C8" s="197" t="s">
        <v>8</v>
      </c>
      <c r="D8" s="280" t="s"/>
      <c r="E8" s="251" t="s">
        <v>9</v>
      </c>
      <c r="F8" s="252" t="s">
        <v>10</v>
      </c>
      <c r="G8" s="253" t="s"/>
      <c r="H8" s="253" t="s"/>
      <c r="I8" s="253" t="s"/>
      <c r="J8" s="253" t="s"/>
      <c r="K8" s="253" t="s"/>
      <c r="L8" s="253" t="s"/>
      <c r="M8" s="253" t="s"/>
      <c r="N8" s="253" t="s"/>
      <c r="O8" s="253" t="s"/>
      <c r="P8" s="253" t="s"/>
      <c r="Q8" s="253" t="s"/>
      <c r="R8" s="253" t="s"/>
      <c r="S8" s="253" t="s"/>
      <c r="T8" s="254" t="s"/>
      <c r="U8" s="154" t="s">
        <v>11</v>
      </c>
      <c r="V8" s="255" t="s"/>
      <c r="W8" s="255" t="s"/>
      <c r="X8" s="255" t="s"/>
      <c r="Y8" s="255" t="s"/>
      <c r="Z8" s="255" t="s"/>
      <c r="AA8" s="255" t="s"/>
      <c r="AB8" s="255" t="s"/>
      <c r="AC8" s="255" t="s"/>
      <c r="AD8" s="256" t="s"/>
    </row>
    <row customHeight="true" ht="84.75" outlineLevel="0" r="9">
      <c r="A9" s="200" t="s"/>
      <c r="B9" s="200" t="s"/>
      <c r="C9" s="257" t="s"/>
      <c r="D9" s="281" t="s"/>
      <c r="E9" s="259" t="s"/>
      <c r="F9" s="252" t="s">
        <v>12</v>
      </c>
      <c r="G9" s="253" t="s"/>
      <c r="H9" s="253" t="s"/>
      <c r="I9" s="253" t="s"/>
      <c r="J9" s="253" t="s"/>
      <c r="K9" s="253" t="s"/>
      <c r="L9" s="253" t="s"/>
      <c r="M9" s="254" t="s"/>
      <c r="N9" s="154" t="s">
        <v>13</v>
      </c>
      <c r="O9" s="255" t="s"/>
      <c r="P9" s="255" t="s"/>
      <c r="Q9" s="255" t="s"/>
      <c r="R9" s="255" t="s"/>
      <c r="S9" s="255" t="s"/>
      <c r="T9" s="256" t="s"/>
      <c r="U9" s="252" t="s">
        <v>246</v>
      </c>
      <c r="V9" s="254" t="s"/>
      <c r="W9" s="252" t="s">
        <v>15</v>
      </c>
      <c r="X9" s="253" t="s"/>
      <c r="Y9" s="253" t="s"/>
      <c r="Z9" s="253" t="s"/>
      <c r="AA9" s="253" t="s"/>
      <c r="AB9" s="253" t="s"/>
      <c r="AC9" s="253" t="s"/>
      <c r="AD9" s="254" t="s"/>
    </row>
    <row customHeight="true" ht="20.25" outlineLevel="0" r="10">
      <c r="A10" s="200" t="s"/>
      <c r="B10" s="200" t="s"/>
      <c r="C10" s="261" t="s"/>
      <c r="D10" s="283" t="s"/>
      <c r="E10" s="259" t="s"/>
      <c r="F10" s="197" t="s">
        <v>16</v>
      </c>
      <c r="G10" s="197" t="s">
        <v>17</v>
      </c>
      <c r="H10" s="197" t="s">
        <v>18</v>
      </c>
      <c r="I10" s="263" t="s">
        <v>19</v>
      </c>
      <c r="J10" s="264" t="s"/>
      <c r="K10" s="264" t="s"/>
      <c r="L10" s="264" t="s"/>
      <c r="M10" s="265" t="s"/>
      <c r="N10" s="266" t="s">
        <v>16</v>
      </c>
      <c r="O10" s="154" t="s">
        <v>19</v>
      </c>
      <c r="P10" s="255" t="s"/>
      <c r="Q10" s="255" t="s"/>
      <c r="R10" s="255" t="s"/>
      <c r="S10" s="256" t="s"/>
      <c r="T10" s="266" t="s">
        <v>20</v>
      </c>
      <c r="U10" s="266" t="s">
        <v>16</v>
      </c>
      <c r="V10" s="266" t="s">
        <v>21</v>
      </c>
      <c r="W10" s="266" t="s">
        <v>22</v>
      </c>
      <c r="X10" s="266" t="s">
        <v>21</v>
      </c>
      <c r="Y10" s="266" t="s">
        <v>249</v>
      </c>
      <c r="Z10" s="154" t="s">
        <v>19</v>
      </c>
      <c r="AA10" s="255" t="s"/>
      <c r="AB10" s="255" t="s"/>
      <c r="AC10" s="255" t="s"/>
      <c r="AD10" s="256" t="s"/>
    </row>
    <row customHeight="true" ht="38.25" outlineLevel="0" r="11">
      <c r="A11" s="200" t="s"/>
      <c r="B11" s="200" t="s"/>
      <c r="C11" s="197" t="s">
        <v>24</v>
      </c>
      <c r="D11" s="197" t="s">
        <v>25</v>
      </c>
      <c r="E11" s="259" t="s"/>
      <c r="F11" s="200" t="s"/>
      <c r="G11" s="200" t="s"/>
      <c r="H11" s="200" t="s"/>
      <c r="I11" s="252" t="s">
        <v>250</v>
      </c>
      <c r="J11" s="253" t="s"/>
      <c r="K11" s="253" t="s"/>
      <c r="L11" s="254" t="s"/>
      <c r="M11" s="266" t="s">
        <v>27</v>
      </c>
      <c r="N11" s="267" t="s"/>
      <c r="O11" s="252" t="s">
        <v>250</v>
      </c>
      <c r="P11" s="253" t="s"/>
      <c r="Q11" s="253" t="s"/>
      <c r="R11" s="254" t="s"/>
      <c r="S11" s="266" t="s">
        <v>27</v>
      </c>
      <c r="T11" s="267" t="s"/>
      <c r="U11" s="267" t="s"/>
      <c r="V11" s="267" t="s"/>
      <c r="W11" s="267" t="s"/>
      <c r="X11" s="267" t="s"/>
      <c r="Y11" s="267" t="s"/>
      <c r="Z11" s="321" t="s">
        <v>250</v>
      </c>
      <c r="AA11" s="253" t="s"/>
      <c r="AB11" s="253" t="s"/>
      <c r="AC11" s="322" t="s"/>
      <c r="AD11" s="266" t="s">
        <v>27</v>
      </c>
    </row>
    <row customHeight="true" ht="124.5" outlineLevel="0" r="12">
      <c r="A12" s="212" t="s"/>
      <c r="B12" s="212" t="s"/>
      <c r="C12" s="212" t="s"/>
      <c r="D12" s="212" t="s"/>
      <c r="E12" s="268" t="s"/>
      <c r="F12" s="212" t="s"/>
      <c r="G12" s="212" t="s"/>
      <c r="H12" s="212" t="s"/>
      <c r="I12" s="269" t="s">
        <v>28</v>
      </c>
      <c r="J12" s="269" t="s">
        <v>29</v>
      </c>
      <c r="K12" s="266" t="s">
        <v>30</v>
      </c>
      <c r="L12" s="197" t="s">
        <v>31</v>
      </c>
      <c r="M12" s="270" t="s"/>
      <c r="N12" s="270" t="s"/>
      <c r="O12" s="269" t="s">
        <v>28</v>
      </c>
      <c r="P12" s="269" t="s">
        <v>29</v>
      </c>
      <c r="Q12" s="266" t="s">
        <v>30</v>
      </c>
      <c r="R12" s="197" t="s">
        <v>31</v>
      </c>
      <c r="S12" s="270" t="s"/>
      <c r="T12" s="270" t="s"/>
      <c r="U12" s="270" t="s"/>
      <c r="V12" s="270" t="s"/>
      <c r="W12" s="270" t="s"/>
      <c r="X12" s="270" t="s"/>
      <c r="Y12" s="270" t="s"/>
      <c r="Z12" s="269" t="s">
        <v>28</v>
      </c>
      <c r="AA12" s="269" t="s">
        <v>29</v>
      </c>
      <c r="AB12" s="266" t="s">
        <v>30</v>
      </c>
      <c r="AC12" s="249" t="s">
        <v>31</v>
      </c>
      <c r="AD12" s="270" t="s"/>
    </row>
    <row customFormat="true" customHeight="true" ht="15" outlineLevel="0" r="13" s="323">
      <c r="A13" s="214" t="n">
        <v>2</v>
      </c>
      <c r="B13" s="214" t="n">
        <v>3</v>
      </c>
      <c r="C13" s="324" t="n">
        <v>4</v>
      </c>
      <c r="D13" s="324" t="n">
        <v>5</v>
      </c>
      <c r="E13" s="325" t="n">
        <v>6</v>
      </c>
      <c r="F13" s="326" t="n">
        <v>7</v>
      </c>
      <c r="G13" s="326" t="n">
        <v>8</v>
      </c>
      <c r="H13" s="326" t="n">
        <v>9</v>
      </c>
      <c r="I13" s="326" t="n">
        <v>10</v>
      </c>
      <c r="J13" s="326" t="n">
        <v>11</v>
      </c>
      <c r="K13" s="326" t="n">
        <v>12</v>
      </c>
      <c r="L13" s="326" t="n">
        <v>13</v>
      </c>
      <c r="M13" s="326" t="n">
        <v>14</v>
      </c>
      <c r="N13" s="326" t="n">
        <v>15</v>
      </c>
      <c r="O13" s="326" t="n">
        <v>16</v>
      </c>
      <c r="P13" s="326" t="n">
        <v>17</v>
      </c>
      <c r="Q13" s="326" t="n">
        <v>18</v>
      </c>
      <c r="R13" s="326" t="n">
        <v>19</v>
      </c>
      <c r="S13" s="326" t="n">
        <v>20</v>
      </c>
      <c r="T13" s="326" t="n">
        <v>21</v>
      </c>
      <c r="U13" s="326" t="n">
        <v>22</v>
      </c>
      <c r="V13" s="326" t="n">
        <v>23</v>
      </c>
      <c r="W13" s="326" t="n">
        <v>24</v>
      </c>
      <c r="X13" s="326" t="n">
        <v>25</v>
      </c>
      <c r="Y13" s="326" t="n">
        <v>26</v>
      </c>
      <c r="Z13" s="326" t="n">
        <v>27</v>
      </c>
      <c r="AA13" s="326" t="n">
        <v>28</v>
      </c>
      <c r="AB13" s="326" t="n">
        <v>29</v>
      </c>
      <c r="AC13" s="327" t="n">
        <v>30</v>
      </c>
      <c r="AD13" s="214" t="n">
        <v>31</v>
      </c>
      <c r="AE13" s="328" t="n"/>
    </row>
    <row customFormat="true" customHeight="true" ht="11.25" outlineLevel="0" r="14" s="329">
      <c r="A14" s="252" t="s">
        <v>38</v>
      </c>
      <c r="B14" s="252" t="n"/>
      <c r="C14" s="154" t="n"/>
      <c r="D14" s="154" t="n"/>
      <c r="E14" s="220" t="n"/>
      <c r="F14" s="154" t="n"/>
      <c r="G14" s="154" t="n"/>
      <c r="H14" s="154" t="n"/>
      <c r="I14" s="154" t="n"/>
      <c r="J14" s="154" t="n"/>
      <c r="K14" s="154" t="n"/>
      <c r="L14" s="154" t="n"/>
      <c r="M14" s="154" t="n"/>
      <c r="N14" s="154" t="n"/>
      <c r="O14" s="154" t="n"/>
      <c r="P14" s="154" t="n"/>
      <c r="Q14" s="154" t="n"/>
      <c r="R14" s="154" t="n"/>
      <c r="S14" s="154" t="n"/>
      <c r="T14" s="154" t="n"/>
      <c r="U14" s="154" t="n"/>
      <c r="V14" s="154" t="n"/>
      <c r="W14" s="154" t="n"/>
      <c r="X14" s="154" t="n"/>
      <c r="Y14" s="154" t="n"/>
      <c r="Z14" s="154" t="n"/>
      <c r="AA14" s="154" t="n"/>
      <c r="AB14" s="154" t="n"/>
      <c r="AC14" s="330" t="n"/>
      <c r="AD14" s="154" t="n"/>
      <c r="AE14" s="157" t="n"/>
    </row>
    <row customFormat="true" ht="15" outlineLevel="0" r="15" s="157">
      <c r="A15" s="331" t="s">
        <v>40</v>
      </c>
      <c r="B15" s="154" t="n">
        <v>2.2</v>
      </c>
      <c r="C15" s="154" t="n">
        <v>12</v>
      </c>
      <c r="D15" s="154" t="n">
        <v>24</v>
      </c>
      <c r="E15" s="220" t="n">
        <v>5.5</v>
      </c>
      <c r="F15" s="154" t="n">
        <v>1</v>
      </c>
      <c r="G15" s="231" t="n">
        <v>8.4</v>
      </c>
      <c r="H15" s="154" t="s">
        <v>34</v>
      </c>
      <c r="I15" s="154" t="s">
        <v>34</v>
      </c>
      <c r="J15" s="154" t="s">
        <v>34</v>
      </c>
      <c r="K15" s="154" t="s">
        <v>34</v>
      </c>
      <c r="L15" s="154" t="n">
        <v>1</v>
      </c>
      <c r="M15" s="154" t="s">
        <v>34</v>
      </c>
      <c r="N15" s="277" t="s">
        <v>34</v>
      </c>
      <c r="O15" s="277" t="s">
        <v>34</v>
      </c>
      <c r="P15" s="277" t="s">
        <v>34</v>
      </c>
      <c r="Q15" s="277" t="s">
        <v>34</v>
      </c>
      <c r="R15" s="277" t="s">
        <v>34</v>
      </c>
      <c r="S15" s="277" t="s">
        <v>34</v>
      </c>
      <c r="T15" s="332" t="s">
        <v>34</v>
      </c>
      <c r="U15" s="154" t="n">
        <v>2</v>
      </c>
      <c r="V15" s="231" t="n">
        <v>9.9</v>
      </c>
      <c r="W15" s="154" t="n">
        <v>2</v>
      </c>
      <c r="X15" s="231" t="n">
        <v>8.4</v>
      </c>
      <c r="Y15" s="154" t="s">
        <v>34</v>
      </c>
      <c r="Z15" s="154" t="s">
        <v>34</v>
      </c>
      <c r="AA15" s="154" t="s">
        <v>34</v>
      </c>
      <c r="AB15" s="154" t="s">
        <v>34</v>
      </c>
      <c r="AC15" s="330" t="n">
        <v>2</v>
      </c>
      <c r="AD15" s="154" t="s">
        <v>34</v>
      </c>
      <c r="AE15" s="157" t="n"/>
    </row>
    <row customFormat="true" ht="15" outlineLevel="0" r="16" s="329">
      <c r="A16" s="331" t="s">
        <v>41</v>
      </c>
      <c r="B16" s="154" t="n">
        <v>5.3</v>
      </c>
      <c r="C16" s="154" t="n">
        <v>12</v>
      </c>
      <c r="D16" s="154" t="n">
        <v>12</v>
      </c>
      <c r="E16" s="220" t="n">
        <v>2.3</v>
      </c>
      <c r="F16" s="154" t="n"/>
      <c r="G16" s="231" t="s">
        <v>34</v>
      </c>
      <c r="H16" s="154" t="s">
        <v>34</v>
      </c>
      <c r="I16" s="154" t="s">
        <v>34</v>
      </c>
      <c r="J16" s="154" t="s">
        <v>34</v>
      </c>
      <c r="K16" s="154" t="s">
        <v>34</v>
      </c>
      <c r="L16" s="154" t="s">
        <v>34</v>
      </c>
      <c r="M16" s="154" t="s">
        <v>34</v>
      </c>
      <c r="N16" s="154" t="n"/>
      <c r="O16" s="154" t="s">
        <v>34</v>
      </c>
      <c r="P16" s="154" t="s">
        <v>34</v>
      </c>
      <c r="Q16" s="154" t="s">
        <v>34</v>
      </c>
      <c r="R16" s="154" t="s">
        <v>34</v>
      </c>
      <c r="S16" s="154" t="s">
        <v>34</v>
      </c>
      <c r="T16" s="231" t="s">
        <v>34</v>
      </c>
      <c r="U16" s="154" t="s">
        <v>34</v>
      </c>
      <c r="V16" s="231" t="s">
        <v>34</v>
      </c>
      <c r="W16" s="154" t="s">
        <v>34</v>
      </c>
      <c r="X16" s="231" t="s">
        <v>34</v>
      </c>
      <c r="Y16" s="154" t="s">
        <v>34</v>
      </c>
      <c r="Z16" s="154" t="s">
        <v>34</v>
      </c>
      <c r="AA16" s="154" t="s">
        <v>34</v>
      </c>
      <c r="AB16" s="154" t="s">
        <v>34</v>
      </c>
      <c r="AC16" s="330" t="s">
        <v>34</v>
      </c>
      <c r="AD16" s="154" t="s">
        <v>34</v>
      </c>
      <c r="AE16" s="157" t="n"/>
    </row>
    <row customFormat="true" ht="15" outlineLevel="0" r="17" s="157">
      <c r="A17" s="333" t="s">
        <v>39</v>
      </c>
      <c r="B17" s="154" t="n">
        <v>29.9</v>
      </c>
      <c r="C17" s="154" t="n">
        <v>32</v>
      </c>
      <c r="D17" s="154" t="n">
        <v>40</v>
      </c>
      <c r="E17" s="220" t="n">
        <v>1.1</v>
      </c>
      <c r="F17" s="154" t="n">
        <v>3</v>
      </c>
      <c r="G17" s="231" t="n">
        <f aca="false" ca="false" dt2D="false" dtr="false" t="normal">F17/C17*100</f>
        <v>9.375</v>
      </c>
      <c r="H17" s="154" t="s">
        <v>34</v>
      </c>
      <c r="I17" s="154" t="s">
        <v>34</v>
      </c>
      <c r="J17" s="154" t="s">
        <v>34</v>
      </c>
      <c r="K17" s="154" t="s">
        <v>34</v>
      </c>
      <c r="L17" s="154" t="n">
        <v>3</v>
      </c>
      <c r="M17" s="154" t="s">
        <v>34</v>
      </c>
      <c r="N17" s="154" t="n">
        <v>2</v>
      </c>
      <c r="O17" s="154" t="s">
        <v>34</v>
      </c>
      <c r="P17" s="154" t="s">
        <v>34</v>
      </c>
      <c r="Q17" s="154" t="s">
        <v>34</v>
      </c>
      <c r="R17" s="154" t="n">
        <v>2</v>
      </c>
      <c r="S17" s="154" t="s">
        <v>34</v>
      </c>
      <c r="T17" s="231" t="n">
        <v>66.7</v>
      </c>
      <c r="U17" s="154" t="n">
        <v>3</v>
      </c>
      <c r="V17" s="231" t="n">
        <v>9.9</v>
      </c>
      <c r="W17" s="154" t="n">
        <v>3</v>
      </c>
      <c r="X17" s="231" t="n">
        <v>7.5</v>
      </c>
      <c r="Y17" s="154" t="s">
        <v>34</v>
      </c>
      <c r="Z17" s="154" t="s">
        <v>34</v>
      </c>
      <c r="AA17" s="154" t="s">
        <v>34</v>
      </c>
      <c r="AB17" s="154" t="s">
        <v>34</v>
      </c>
      <c r="AC17" s="330" t="n">
        <v>3</v>
      </c>
      <c r="AD17" s="154" t="s">
        <v>34</v>
      </c>
      <c r="AE17" s="157" t="n"/>
    </row>
    <row customFormat="true" ht="15" outlineLevel="0" r="18" s="157">
      <c r="A18" s="333" t="s">
        <v>251</v>
      </c>
      <c r="B18" s="154" t="n">
        <v>29.4</v>
      </c>
      <c r="C18" s="154" t="n">
        <v>24</v>
      </c>
      <c r="D18" s="154" t="n">
        <v>36</v>
      </c>
      <c r="E18" s="220" t="n">
        <v>1.23</v>
      </c>
      <c r="F18" s="154" t="n">
        <v>2</v>
      </c>
      <c r="G18" s="231" t="n">
        <v>8.4</v>
      </c>
      <c r="H18" s="154" t="s">
        <v>34</v>
      </c>
      <c r="I18" s="154" t="s">
        <v>34</v>
      </c>
      <c r="J18" s="154" t="s">
        <v>34</v>
      </c>
      <c r="K18" s="154" t="s">
        <v>34</v>
      </c>
      <c r="L18" s="154" t="n">
        <v>2</v>
      </c>
      <c r="M18" s="154" t="s">
        <v>34</v>
      </c>
      <c r="N18" s="154" t="n">
        <v>1</v>
      </c>
      <c r="O18" s="154" t="s">
        <v>34</v>
      </c>
      <c r="P18" s="154" t="s">
        <v>34</v>
      </c>
      <c r="Q18" s="154" t="s">
        <v>34</v>
      </c>
      <c r="R18" s="154" t="n">
        <v>1</v>
      </c>
      <c r="S18" s="154" t="s">
        <v>34</v>
      </c>
      <c r="T18" s="231" t="n">
        <v>50</v>
      </c>
      <c r="U18" s="154" t="n">
        <v>3</v>
      </c>
      <c r="V18" s="231" t="n">
        <v>9.9</v>
      </c>
      <c r="W18" s="154" t="n">
        <v>2</v>
      </c>
      <c r="X18" s="231" t="n">
        <v>5.6</v>
      </c>
      <c r="Y18" s="154" t="s">
        <v>34</v>
      </c>
      <c r="Z18" s="154" t="s">
        <v>34</v>
      </c>
      <c r="AA18" s="154" t="s">
        <v>34</v>
      </c>
      <c r="AB18" s="154" t="s">
        <v>34</v>
      </c>
      <c r="AC18" s="330" t="n">
        <v>2</v>
      </c>
      <c r="AD18" s="154" t="s">
        <v>34</v>
      </c>
      <c r="AE18" s="157" t="n"/>
    </row>
    <row customFormat="true" ht="15" outlineLevel="0" r="19" s="334">
      <c r="A19" s="335" t="s">
        <v>37</v>
      </c>
      <c r="B19" s="228" t="n">
        <f aca="false" ca="false" dt2D="false" dtr="false" t="normal">SUM(B15:B18)</f>
        <v>66.8</v>
      </c>
      <c r="C19" s="228" t="n">
        <f aca="false" ca="false" dt2D="false" dtr="false" t="normal">SUM(C15:C18)</f>
        <v>80</v>
      </c>
      <c r="D19" s="228" t="n">
        <f aca="false" ca="false" dt2D="false" dtr="false" t="normal">SUM(D15:D18)</f>
        <v>112</v>
      </c>
      <c r="E19" s="237" t="n">
        <v>1.39</v>
      </c>
      <c r="F19" s="228" t="n">
        <f aca="false" ca="false" dt2D="false" dtr="false" t="normal">SUM(F15:F18)</f>
        <v>6</v>
      </c>
      <c r="G19" s="232" t="s">
        <v>34</v>
      </c>
      <c r="H19" s="228" t="s">
        <v>34</v>
      </c>
      <c r="I19" s="228" t="s">
        <v>34</v>
      </c>
      <c r="J19" s="228" t="s">
        <v>34</v>
      </c>
      <c r="K19" s="228" t="s">
        <v>34</v>
      </c>
      <c r="L19" s="228" t="n">
        <f aca="false" ca="false" dt2D="false" dtr="false" t="normal">SUM(L15:L18)</f>
        <v>6</v>
      </c>
      <c r="M19" s="228" t="s">
        <v>34</v>
      </c>
      <c r="N19" s="228" t="n">
        <f aca="false" ca="false" dt2D="false" dtr="false" t="normal">SUM(N15:N18)</f>
        <v>3</v>
      </c>
      <c r="O19" s="228" t="s">
        <v>34</v>
      </c>
      <c r="P19" s="228" t="s">
        <v>34</v>
      </c>
      <c r="Q19" s="228" t="s">
        <v>34</v>
      </c>
      <c r="R19" s="228" t="n">
        <f aca="false" ca="false" dt2D="false" dtr="false" t="normal">SUM(R15:R18)</f>
        <v>3</v>
      </c>
      <c r="S19" s="228" t="s">
        <v>34</v>
      </c>
      <c r="T19" s="228" t="n">
        <v>0</v>
      </c>
      <c r="U19" s="228" t="n">
        <f aca="false" ca="false" dt2D="false" dtr="false" t="normal">SUM(U15:U18)</f>
        <v>8</v>
      </c>
      <c r="V19" s="232" t="s">
        <v>34</v>
      </c>
      <c r="W19" s="228" t="n">
        <f aca="false" ca="false" dt2D="false" dtr="false" t="normal">SUM(W15:W18)</f>
        <v>7</v>
      </c>
      <c r="X19" s="232" t="s">
        <v>34</v>
      </c>
      <c r="Y19" s="228" t="s">
        <v>34</v>
      </c>
      <c r="Z19" s="228" t="s">
        <v>34</v>
      </c>
      <c r="AA19" s="228" t="s">
        <v>34</v>
      </c>
      <c r="AB19" s="228" t="s">
        <v>34</v>
      </c>
      <c r="AC19" s="336" t="n">
        <f aca="false" ca="false" dt2D="false" dtr="false" t="normal">SUM(AC15:AC18)</f>
        <v>7</v>
      </c>
      <c r="AD19" s="228" t="s">
        <v>34</v>
      </c>
      <c r="AE19" s="157" t="n"/>
    </row>
    <row customFormat="true" ht="15" outlineLevel="0" r="20" s="329">
      <c r="A20" s="154" t="s">
        <v>230</v>
      </c>
      <c r="B20" s="154" t="n"/>
      <c r="C20" s="154" t="n"/>
      <c r="D20" s="154" t="n"/>
      <c r="E20" s="220" t="n"/>
      <c r="F20" s="154" t="n"/>
      <c r="G20" s="231" t="n"/>
      <c r="H20" s="154" t="n"/>
      <c r="I20" s="154" t="n"/>
      <c r="J20" s="154" t="n"/>
      <c r="K20" s="154" t="n"/>
      <c r="L20" s="154" t="n"/>
      <c r="M20" s="154" t="n"/>
      <c r="N20" s="154" t="n"/>
      <c r="O20" s="154" t="n"/>
      <c r="P20" s="154" t="n"/>
      <c r="Q20" s="154" t="n"/>
      <c r="R20" s="154" t="n"/>
      <c r="S20" s="154" t="n"/>
      <c r="T20" s="154" t="n"/>
      <c r="U20" s="154" t="n"/>
      <c r="V20" s="154" t="n"/>
      <c r="W20" s="154" t="n"/>
      <c r="X20" s="231" t="n"/>
      <c r="Y20" s="154" t="n"/>
      <c r="Z20" s="154" t="n"/>
      <c r="AA20" s="154" t="n"/>
      <c r="AB20" s="154" t="n"/>
      <c r="AC20" s="330" t="n"/>
      <c r="AD20" s="154" t="n"/>
      <c r="AE20" s="157" t="n"/>
    </row>
    <row customFormat="true" ht="15" outlineLevel="0" r="21" s="329">
      <c r="A21" s="331" t="s">
        <v>252</v>
      </c>
      <c r="B21" s="154" t="n">
        <v>24.05</v>
      </c>
      <c r="C21" s="154" t="n">
        <v>44</v>
      </c>
      <c r="D21" s="154" t="n">
        <v>44</v>
      </c>
      <c r="E21" s="220" t="n">
        <f aca="false" ca="false" dt2D="false" dtr="false" t="normal">D21/B21</f>
        <v>1.8295218295218294</v>
      </c>
      <c r="F21" s="154" t="s">
        <v>34</v>
      </c>
      <c r="G21" s="231" t="s">
        <v>34</v>
      </c>
      <c r="H21" s="154" t="s">
        <v>34</v>
      </c>
      <c r="I21" s="154" t="s">
        <v>34</v>
      </c>
      <c r="J21" s="154" t="s">
        <v>34</v>
      </c>
      <c r="K21" s="154" t="s">
        <v>34</v>
      </c>
      <c r="L21" s="154" t="s">
        <v>34</v>
      </c>
      <c r="M21" s="154" t="s">
        <v>34</v>
      </c>
      <c r="N21" s="154" t="s">
        <v>34</v>
      </c>
      <c r="O21" s="154" t="s">
        <v>34</v>
      </c>
      <c r="P21" s="154" t="s">
        <v>34</v>
      </c>
      <c r="Q21" s="154" t="s">
        <v>34</v>
      </c>
      <c r="R21" s="154" t="s">
        <v>34</v>
      </c>
      <c r="S21" s="154" t="s">
        <v>34</v>
      </c>
      <c r="T21" s="154" t="s">
        <v>34</v>
      </c>
      <c r="U21" s="154" t="s">
        <v>34</v>
      </c>
      <c r="V21" s="154" t="s">
        <v>34</v>
      </c>
      <c r="W21" s="154" t="s">
        <v>34</v>
      </c>
      <c r="X21" s="154" t="s">
        <v>34</v>
      </c>
      <c r="Y21" s="154" t="s">
        <v>34</v>
      </c>
      <c r="Z21" s="154" t="s">
        <v>34</v>
      </c>
      <c r="AA21" s="154" t="s">
        <v>34</v>
      </c>
      <c r="AB21" s="154" t="s">
        <v>34</v>
      </c>
      <c r="AC21" s="154" t="s">
        <v>34</v>
      </c>
      <c r="AD21" s="154" t="s">
        <v>34</v>
      </c>
      <c r="AE21" s="157" t="n"/>
    </row>
    <row customFormat="true" ht="15" outlineLevel="0" r="22" s="329">
      <c r="A22" s="331" t="s">
        <v>45</v>
      </c>
      <c r="B22" s="154" t="n">
        <v>40.5</v>
      </c>
      <c r="C22" s="154" t="n">
        <v>40</v>
      </c>
      <c r="D22" s="154" t="n">
        <v>44</v>
      </c>
      <c r="E22" s="220" t="n">
        <f aca="false" ca="false" dt2D="false" dtr="false" t="normal">D22/B22</f>
        <v>1.0864197530864197</v>
      </c>
      <c r="F22" s="154" t="s">
        <v>34</v>
      </c>
      <c r="G22" s="231" t="s">
        <v>34</v>
      </c>
      <c r="H22" s="154" t="s">
        <v>34</v>
      </c>
      <c r="I22" s="154" t="s">
        <v>34</v>
      </c>
      <c r="J22" s="154" t="s">
        <v>34</v>
      </c>
      <c r="K22" s="154" t="s">
        <v>34</v>
      </c>
      <c r="L22" s="154" t="s">
        <v>34</v>
      </c>
      <c r="M22" s="154" t="s">
        <v>34</v>
      </c>
      <c r="N22" s="154" t="s">
        <v>34</v>
      </c>
      <c r="O22" s="154" t="s">
        <v>34</v>
      </c>
      <c r="P22" s="154" t="s">
        <v>34</v>
      </c>
      <c r="Q22" s="154" t="s">
        <v>34</v>
      </c>
      <c r="R22" s="154" t="s">
        <v>34</v>
      </c>
      <c r="S22" s="154" t="s">
        <v>34</v>
      </c>
      <c r="T22" s="154" t="s">
        <v>34</v>
      </c>
      <c r="U22" s="154" t="s">
        <v>34</v>
      </c>
      <c r="V22" s="154" t="s">
        <v>34</v>
      </c>
      <c r="W22" s="154" t="s">
        <v>34</v>
      </c>
      <c r="X22" s="154" t="s">
        <v>34</v>
      </c>
      <c r="Y22" s="154" t="s">
        <v>34</v>
      </c>
      <c r="Z22" s="154" t="s">
        <v>34</v>
      </c>
      <c r="AA22" s="154" t="s">
        <v>34</v>
      </c>
      <c r="AB22" s="154" t="s">
        <v>34</v>
      </c>
      <c r="AC22" s="154" t="s">
        <v>34</v>
      </c>
      <c r="AD22" s="154" t="s">
        <v>34</v>
      </c>
      <c r="AE22" s="157" t="n"/>
    </row>
    <row customFormat="true" ht="15" outlineLevel="0" r="23" s="329">
      <c r="A23" s="335" t="s">
        <v>37</v>
      </c>
      <c r="B23" s="228" t="n">
        <f aca="false" ca="false" dt2D="false" dtr="false" t="normal">SUM(B21:B22)</f>
        <v>64.55</v>
      </c>
      <c r="C23" s="228" t="n">
        <f aca="false" ca="false" dt2D="false" dtr="false" t="normal">SUM(C21:C22)</f>
        <v>84</v>
      </c>
      <c r="D23" s="228" t="n">
        <f aca="false" ca="false" dt2D="false" dtr="false" t="normal">SUM(D21:D22)</f>
        <v>88</v>
      </c>
      <c r="E23" s="237" t="n">
        <f aca="false" ca="false" dt2D="false" dtr="false" t="normal">SUM(E21:E22)</f>
        <v>2.915941582608249</v>
      </c>
      <c r="F23" s="228" t="n">
        <v>0</v>
      </c>
      <c r="G23" s="231" t="s">
        <v>34</v>
      </c>
      <c r="H23" s="154" t="s">
        <v>34</v>
      </c>
      <c r="I23" s="154" t="s">
        <v>34</v>
      </c>
      <c r="J23" s="154" t="s">
        <v>34</v>
      </c>
      <c r="K23" s="154" t="s">
        <v>34</v>
      </c>
      <c r="L23" s="228" t="n">
        <v>0</v>
      </c>
      <c r="M23" s="154" t="s">
        <v>34</v>
      </c>
      <c r="N23" s="228" t="n">
        <f aca="false" ca="false" dt2D="false" dtr="false" t="normal">SUM(N21:N22)</f>
        <v>0</v>
      </c>
      <c r="O23" s="154" t="s">
        <v>34</v>
      </c>
      <c r="P23" s="154" t="s">
        <v>34</v>
      </c>
      <c r="Q23" s="154" t="s">
        <v>34</v>
      </c>
      <c r="R23" s="228" t="n">
        <f aca="false" ca="false" dt2D="false" dtr="false" t="normal">SUM(R21:R22)</f>
        <v>0</v>
      </c>
      <c r="S23" s="154" t="s">
        <v>34</v>
      </c>
      <c r="T23" s="231" t="n">
        <v>100</v>
      </c>
      <c r="U23" s="228" t="n">
        <f aca="false" ca="false" dt2D="false" dtr="false" t="normal">SUM(U21:U22)</f>
        <v>0</v>
      </c>
      <c r="V23" s="232" t="s">
        <v>34</v>
      </c>
      <c r="W23" s="228" t="n">
        <f aca="false" ca="false" dt2D="false" dtr="false" t="normal">SUM(W21:W22)</f>
        <v>0</v>
      </c>
      <c r="X23" s="231" t="s">
        <v>34</v>
      </c>
      <c r="Y23" s="154" t="s">
        <v>34</v>
      </c>
      <c r="Z23" s="154" t="s">
        <v>34</v>
      </c>
      <c r="AA23" s="154" t="s">
        <v>34</v>
      </c>
      <c r="AB23" s="154" t="s">
        <v>34</v>
      </c>
      <c r="AC23" s="336" t="n">
        <f aca="false" ca="false" dt2D="false" dtr="false" t="normal">SUM(AC21:AC22)</f>
        <v>0</v>
      </c>
      <c r="AD23" s="154" t="s">
        <v>34</v>
      </c>
      <c r="AE23" s="157" t="n"/>
    </row>
    <row customFormat="true" ht="15" outlineLevel="0" r="24" s="329">
      <c r="A24" s="154" t="s">
        <v>253</v>
      </c>
      <c r="B24" s="154" t="n"/>
      <c r="C24" s="154" t="n"/>
      <c r="D24" s="154" t="n"/>
      <c r="E24" s="220" t="n"/>
      <c r="F24" s="154" t="n"/>
      <c r="G24" s="231" t="n"/>
      <c r="H24" s="154" t="n"/>
      <c r="I24" s="154" t="n"/>
      <c r="J24" s="154" t="n"/>
      <c r="K24" s="154" t="n"/>
      <c r="L24" s="154" t="n"/>
      <c r="M24" s="154" t="n"/>
      <c r="N24" s="154" t="n"/>
      <c r="O24" s="154" t="n"/>
      <c r="P24" s="154" t="n"/>
      <c r="Q24" s="154" t="n"/>
      <c r="R24" s="154" t="n"/>
      <c r="S24" s="154" t="n"/>
      <c r="T24" s="231" t="n"/>
      <c r="U24" s="154" t="n"/>
      <c r="V24" s="154" t="n"/>
      <c r="W24" s="154" t="n"/>
      <c r="X24" s="231" t="n"/>
      <c r="Y24" s="154" t="n"/>
      <c r="Z24" s="154" t="n"/>
      <c r="AA24" s="154" t="n"/>
      <c r="AB24" s="154" t="n"/>
      <c r="AC24" s="330" t="n"/>
      <c r="AD24" s="154" t="n"/>
      <c r="AE24" s="157" t="n"/>
    </row>
    <row customFormat="true" ht="15" outlineLevel="0" r="25" s="157">
      <c r="A25" s="333" t="s">
        <v>50</v>
      </c>
      <c r="B25" s="154" t="n">
        <v>46.92</v>
      </c>
      <c r="C25" s="154" t="n">
        <v>40</v>
      </c>
      <c r="D25" s="154" t="n">
        <v>56</v>
      </c>
      <c r="E25" s="220" t="n">
        <f aca="false" ca="false" dt2D="false" dtr="false" t="normal">D25/B25</f>
        <v>1.1935208866155158</v>
      </c>
      <c r="F25" s="154" t="n">
        <v>3</v>
      </c>
      <c r="G25" s="231" t="n">
        <f aca="false" ca="false" dt2D="false" dtr="false" t="normal">F25/C25*100</f>
        <v>7.5</v>
      </c>
      <c r="H25" s="154" t="s">
        <v>34</v>
      </c>
      <c r="I25" s="154" t="s">
        <v>34</v>
      </c>
      <c r="J25" s="154" t="s">
        <v>34</v>
      </c>
      <c r="K25" s="154" t="s">
        <v>34</v>
      </c>
      <c r="L25" s="154" t="n">
        <v>3</v>
      </c>
      <c r="M25" s="154" t="s">
        <v>34</v>
      </c>
      <c r="N25" s="154" t="n">
        <v>3</v>
      </c>
      <c r="O25" s="154" t="s">
        <v>34</v>
      </c>
      <c r="P25" s="154" t="s">
        <v>34</v>
      </c>
      <c r="Q25" s="154" t="s">
        <v>34</v>
      </c>
      <c r="R25" s="154" t="n">
        <v>3</v>
      </c>
      <c r="S25" s="154" t="s">
        <v>34</v>
      </c>
      <c r="T25" s="231" t="n">
        <v>100</v>
      </c>
      <c r="U25" s="154" t="n">
        <v>5</v>
      </c>
      <c r="V25" s="231" t="n">
        <v>9.9</v>
      </c>
      <c r="W25" s="154" t="n">
        <v>5</v>
      </c>
      <c r="X25" s="231" t="n">
        <v>9</v>
      </c>
      <c r="Y25" s="154" t="s">
        <v>34</v>
      </c>
      <c r="Z25" s="154" t="s">
        <v>34</v>
      </c>
      <c r="AA25" s="154" t="s">
        <v>34</v>
      </c>
      <c r="AB25" s="154" t="s">
        <v>34</v>
      </c>
      <c r="AC25" s="330" t="n">
        <v>5</v>
      </c>
      <c r="AD25" s="154" t="s">
        <v>34</v>
      </c>
      <c r="AE25" s="157" t="n"/>
    </row>
    <row customFormat="true" ht="15" outlineLevel="0" r="26" s="157">
      <c r="A26" s="333" t="s">
        <v>254</v>
      </c>
      <c r="B26" s="154" t="n">
        <v>51.32</v>
      </c>
      <c r="C26" s="154" t="n">
        <v>40</v>
      </c>
      <c r="D26" s="154" t="n">
        <v>60</v>
      </c>
      <c r="E26" s="220" t="n">
        <f aca="false" ca="false" dt2D="false" dtr="false" t="normal">D26/B26</f>
        <v>1.1691348402182384</v>
      </c>
      <c r="F26" s="154" t="n">
        <v>3</v>
      </c>
      <c r="G26" s="231" t="n">
        <f aca="false" ca="false" dt2D="false" dtr="false" t="normal">F26/C26*100</f>
        <v>7.5</v>
      </c>
      <c r="H26" s="154" t="s">
        <v>34</v>
      </c>
      <c r="I26" s="154" t="s">
        <v>34</v>
      </c>
      <c r="J26" s="154" t="s">
        <v>34</v>
      </c>
      <c r="K26" s="154" t="s">
        <v>34</v>
      </c>
      <c r="L26" s="154" t="n">
        <v>3</v>
      </c>
      <c r="M26" s="154" t="s">
        <v>34</v>
      </c>
      <c r="N26" s="154" t="n">
        <v>3</v>
      </c>
      <c r="O26" s="154" t="s">
        <v>34</v>
      </c>
      <c r="P26" s="154" t="s">
        <v>34</v>
      </c>
      <c r="Q26" s="154" t="s">
        <v>34</v>
      </c>
      <c r="R26" s="154" t="n">
        <v>3</v>
      </c>
      <c r="S26" s="154" t="s">
        <v>34</v>
      </c>
      <c r="T26" s="231" t="n">
        <v>100</v>
      </c>
      <c r="U26" s="154" t="n">
        <v>5</v>
      </c>
      <c r="V26" s="231" t="n">
        <v>9.9</v>
      </c>
      <c r="W26" s="154" t="n">
        <v>5</v>
      </c>
      <c r="X26" s="231" t="n">
        <v>8.4</v>
      </c>
      <c r="Y26" s="154" t="s">
        <v>34</v>
      </c>
      <c r="Z26" s="154" t="s">
        <v>34</v>
      </c>
      <c r="AA26" s="154" t="s">
        <v>34</v>
      </c>
      <c r="AB26" s="154" t="s">
        <v>34</v>
      </c>
      <c r="AC26" s="330" t="n">
        <v>5</v>
      </c>
      <c r="AD26" s="154" t="s">
        <v>34</v>
      </c>
      <c r="AE26" s="157" t="n"/>
    </row>
    <row customFormat="true" customHeight="true" ht="14.25" outlineLevel="0" r="27" s="157">
      <c r="A27" s="221" t="s">
        <v>255</v>
      </c>
      <c r="B27" s="154" t="n">
        <v>38.45</v>
      </c>
      <c r="C27" s="154" t="n">
        <v>36</v>
      </c>
      <c r="D27" s="154" t="n">
        <v>48</v>
      </c>
      <c r="E27" s="220" t="n">
        <f aca="false" ca="false" dt2D="false" dtr="false" t="normal">D27/B27</f>
        <v>1.248374512353706</v>
      </c>
      <c r="F27" s="154" t="n">
        <v>3</v>
      </c>
      <c r="G27" s="231" t="n">
        <v>8.4</v>
      </c>
      <c r="H27" s="154" t="s">
        <v>34</v>
      </c>
      <c r="I27" s="154" t="s">
        <v>34</v>
      </c>
      <c r="J27" s="154" t="s">
        <v>34</v>
      </c>
      <c r="K27" s="154" t="s">
        <v>34</v>
      </c>
      <c r="L27" s="154" t="n">
        <v>3</v>
      </c>
      <c r="M27" s="154" t="s">
        <v>34</v>
      </c>
      <c r="N27" s="154" t="n">
        <v>3</v>
      </c>
      <c r="O27" s="154" t="s">
        <v>34</v>
      </c>
      <c r="P27" s="154" t="s">
        <v>34</v>
      </c>
      <c r="Q27" s="154" t="s">
        <v>34</v>
      </c>
      <c r="R27" s="154" t="n">
        <v>3</v>
      </c>
      <c r="S27" s="154" t="s">
        <v>34</v>
      </c>
      <c r="T27" s="231" t="n">
        <v>100</v>
      </c>
      <c r="U27" s="154" t="n">
        <v>4</v>
      </c>
      <c r="V27" s="231" t="n">
        <v>9.9</v>
      </c>
      <c r="W27" s="154" t="n">
        <v>4</v>
      </c>
      <c r="X27" s="231" t="n">
        <v>8.4</v>
      </c>
      <c r="Y27" s="154" t="s">
        <v>34</v>
      </c>
      <c r="Z27" s="154" t="s">
        <v>34</v>
      </c>
      <c r="AA27" s="154" t="s">
        <v>34</v>
      </c>
      <c r="AB27" s="154" t="s">
        <v>34</v>
      </c>
      <c r="AC27" s="330" t="n">
        <v>4</v>
      </c>
      <c r="AD27" s="154" t="s">
        <v>34</v>
      </c>
      <c r="AE27" s="157" t="n"/>
    </row>
    <row customFormat="true" ht="15" outlineLevel="0" r="28" s="329">
      <c r="A28" s="333" t="s">
        <v>49</v>
      </c>
      <c r="B28" s="154" t="n">
        <v>9.76</v>
      </c>
      <c r="C28" s="154" t="n">
        <v>8</v>
      </c>
      <c r="D28" s="154" t="n">
        <v>8</v>
      </c>
      <c r="E28" s="220" t="n">
        <f aca="false" ca="false" dt2D="false" dtr="false" t="normal">D28/B28</f>
        <v>0.819672131147541</v>
      </c>
      <c r="F28" s="154" t="s">
        <v>34</v>
      </c>
      <c r="G28" s="154" t="s">
        <v>34</v>
      </c>
      <c r="H28" s="154" t="s">
        <v>34</v>
      </c>
      <c r="I28" s="154" t="s">
        <v>34</v>
      </c>
      <c r="J28" s="154" t="s">
        <v>34</v>
      </c>
      <c r="K28" s="154" t="s">
        <v>34</v>
      </c>
      <c r="L28" s="154" t="s">
        <v>34</v>
      </c>
      <c r="M28" s="154" t="s">
        <v>34</v>
      </c>
      <c r="N28" s="154" t="s">
        <v>34</v>
      </c>
      <c r="O28" s="154" t="s">
        <v>34</v>
      </c>
      <c r="P28" s="154" t="s">
        <v>34</v>
      </c>
      <c r="Q28" s="154" t="s">
        <v>34</v>
      </c>
      <c r="R28" s="154" t="s">
        <v>34</v>
      </c>
      <c r="S28" s="154" t="s">
        <v>34</v>
      </c>
      <c r="T28" s="154" t="s">
        <v>34</v>
      </c>
      <c r="U28" s="154" t="s">
        <v>34</v>
      </c>
      <c r="V28" s="154" t="s">
        <v>34</v>
      </c>
      <c r="W28" s="154" t="s">
        <v>34</v>
      </c>
      <c r="X28" s="154" t="s">
        <v>34</v>
      </c>
      <c r="Y28" s="154" t="s">
        <v>34</v>
      </c>
      <c r="Z28" s="154" t="s">
        <v>34</v>
      </c>
      <c r="AA28" s="154" t="s">
        <v>34</v>
      </c>
      <c r="AB28" s="154" t="s">
        <v>34</v>
      </c>
      <c r="AC28" s="154" t="s">
        <v>34</v>
      </c>
      <c r="AD28" s="154" t="s">
        <v>34</v>
      </c>
      <c r="AE28" s="157" t="n"/>
    </row>
    <row customFormat="true" ht="15" outlineLevel="0" r="29" s="329">
      <c r="A29" s="333" t="s">
        <v>256</v>
      </c>
      <c r="B29" s="154" t="n">
        <v>16.25</v>
      </c>
      <c r="C29" s="154" t="n">
        <v>8</v>
      </c>
      <c r="D29" s="154" t="n">
        <v>28</v>
      </c>
      <c r="E29" s="220" t="n">
        <f aca="false" ca="false" dt2D="false" dtr="false" t="normal">D29/B29</f>
        <v>1.7230769230769232</v>
      </c>
      <c r="F29" s="154" t="s">
        <v>34</v>
      </c>
      <c r="G29" s="154" t="s">
        <v>34</v>
      </c>
      <c r="H29" s="154" t="s">
        <v>34</v>
      </c>
      <c r="I29" s="154" t="s">
        <v>34</v>
      </c>
      <c r="J29" s="154" t="s">
        <v>34</v>
      </c>
      <c r="K29" s="154" t="s">
        <v>34</v>
      </c>
      <c r="L29" s="154" t="s">
        <v>34</v>
      </c>
      <c r="M29" s="154" t="s">
        <v>34</v>
      </c>
      <c r="N29" s="154" t="s">
        <v>34</v>
      </c>
      <c r="O29" s="154" t="s">
        <v>34</v>
      </c>
      <c r="P29" s="154" t="s">
        <v>34</v>
      </c>
      <c r="Q29" s="154" t="s">
        <v>34</v>
      </c>
      <c r="R29" s="154" t="s">
        <v>34</v>
      </c>
      <c r="S29" s="154" t="s">
        <v>34</v>
      </c>
      <c r="T29" s="154" t="s">
        <v>34</v>
      </c>
      <c r="U29" s="154" t="n">
        <v>2</v>
      </c>
      <c r="V29" s="231" t="n">
        <v>9.9</v>
      </c>
      <c r="W29" s="154" t="n">
        <v>2</v>
      </c>
      <c r="X29" s="154" t="n">
        <v>7.2</v>
      </c>
      <c r="Y29" s="154" t="s">
        <v>34</v>
      </c>
      <c r="Z29" s="154" t="s">
        <v>34</v>
      </c>
      <c r="AA29" s="154" t="s">
        <v>34</v>
      </c>
      <c r="AB29" s="154" t="s">
        <v>34</v>
      </c>
      <c r="AC29" s="154" t="n">
        <v>2</v>
      </c>
      <c r="AD29" s="154" t="s">
        <v>34</v>
      </c>
      <c r="AE29" s="157" t="n"/>
    </row>
    <row customFormat="true" ht="15" outlineLevel="0" r="30" s="334">
      <c r="A30" s="335" t="s">
        <v>37</v>
      </c>
      <c r="B30" s="228" t="n">
        <f aca="false" ca="false" dt2D="false" dtr="false" t="normal">SUM(B25:B29)</f>
        <v>162.7</v>
      </c>
      <c r="C30" s="228" t="n">
        <f aca="false" ca="false" dt2D="false" dtr="false" t="normal">SUM(C25:C29)</f>
        <v>132</v>
      </c>
      <c r="D30" s="228" t="n">
        <f aca="false" ca="false" dt2D="false" dtr="false" t="normal">SUM(D25:D29)</f>
        <v>200</v>
      </c>
      <c r="E30" s="237" t="n">
        <f aca="false" ca="false" dt2D="false" dtr="false" t="normal">D30/B30</f>
        <v>1.2292562999385372</v>
      </c>
      <c r="F30" s="228" t="n">
        <f aca="false" ca="false" dt2D="false" dtr="false" t="normal">SUM(F25:F29)</f>
        <v>9</v>
      </c>
      <c r="G30" s="232" t="s">
        <v>34</v>
      </c>
      <c r="H30" s="228" t="s">
        <v>34</v>
      </c>
      <c r="I30" s="228" t="s">
        <v>34</v>
      </c>
      <c r="J30" s="228" t="s">
        <v>34</v>
      </c>
      <c r="K30" s="228" t="s">
        <v>34</v>
      </c>
      <c r="L30" s="228" t="n">
        <f aca="false" ca="false" dt2D="false" dtr="false" t="normal">SUM(L25:L29)</f>
        <v>9</v>
      </c>
      <c r="M30" s="228" t="s">
        <v>34</v>
      </c>
      <c r="N30" s="228" t="n">
        <f aca="false" ca="false" dt2D="false" dtr="false" t="normal">SUM(N25:N29)</f>
        <v>9</v>
      </c>
      <c r="O30" s="228" t="s">
        <v>34</v>
      </c>
      <c r="P30" s="228" t="s">
        <v>34</v>
      </c>
      <c r="Q30" s="228" t="s">
        <v>34</v>
      </c>
      <c r="R30" s="228" t="n">
        <f aca="false" ca="false" dt2D="false" dtr="false" t="normal">SUM(R25:R29)</f>
        <v>9</v>
      </c>
      <c r="S30" s="228" t="s">
        <v>34</v>
      </c>
      <c r="T30" s="232" t="s">
        <v>34</v>
      </c>
      <c r="U30" s="228" t="n">
        <f aca="false" ca="false" dt2D="false" dtr="false" t="normal">SUM(U25:U29)</f>
        <v>16</v>
      </c>
      <c r="V30" s="232" t="s">
        <v>34</v>
      </c>
      <c r="W30" s="228" t="n">
        <f aca="false" ca="false" dt2D="false" dtr="false" t="normal">SUM(W25:W29)</f>
        <v>16</v>
      </c>
      <c r="X30" s="232" t="s">
        <v>34</v>
      </c>
      <c r="Y30" s="228" t="s">
        <v>34</v>
      </c>
      <c r="Z30" s="228" t="s">
        <v>34</v>
      </c>
      <c r="AA30" s="228" t="s">
        <v>34</v>
      </c>
      <c r="AB30" s="228" t="s">
        <v>34</v>
      </c>
      <c r="AC30" s="336" t="n">
        <f aca="false" ca="false" dt2D="false" dtr="false" t="normal">SUM(AC24:AC29)</f>
        <v>16</v>
      </c>
      <c r="AD30" s="228" t="s">
        <v>34</v>
      </c>
      <c r="AE30" s="157" t="n"/>
    </row>
    <row customFormat="true" ht="15" outlineLevel="0" r="31" s="329">
      <c r="A31" s="154" t="s">
        <v>204</v>
      </c>
      <c r="B31" s="154" t="n"/>
      <c r="C31" s="228" t="n"/>
      <c r="D31" s="228" t="n"/>
      <c r="E31" s="220" t="n"/>
      <c r="F31" s="228" t="n"/>
      <c r="G31" s="231" t="n"/>
      <c r="H31" s="154" t="n"/>
      <c r="I31" s="154" t="n"/>
      <c r="J31" s="154" t="n"/>
      <c r="K31" s="154" t="n"/>
      <c r="L31" s="228" t="n"/>
      <c r="M31" s="154" t="n"/>
      <c r="N31" s="228" t="n"/>
      <c r="O31" s="154" t="n"/>
      <c r="P31" s="154" t="n"/>
      <c r="Q31" s="154" t="n"/>
      <c r="R31" s="228" t="n"/>
      <c r="S31" s="154" t="n"/>
      <c r="T31" s="231" t="n"/>
      <c r="U31" s="228" t="n"/>
      <c r="V31" s="232" t="n"/>
      <c r="W31" s="228" t="n"/>
      <c r="X31" s="231" t="n"/>
      <c r="Y31" s="154" t="n"/>
      <c r="Z31" s="154" t="n"/>
      <c r="AA31" s="154" t="n"/>
      <c r="AB31" s="154" t="n"/>
      <c r="AC31" s="336" t="n"/>
      <c r="AD31" s="154" t="n"/>
      <c r="AE31" s="157" t="n"/>
    </row>
    <row customFormat="true" ht="15" outlineLevel="0" r="32" s="329">
      <c r="A32" s="337" t="s">
        <v>59</v>
      </c>
      <c r="B32" s="154" t="n">
        <v>35.26</v>
      </c>
      <c r="C32" s="154" t="n">
        <v>16</v>
      </c>
      <c r="D32" s="154" t="n">
        <v>16</v>
      </c>
      <c r="E32" s="220" t="n">
        <f aca="false" ca="false" dt2D="false" dtr="false" t="normal">D32/B32</f>
        <v>0.45377197958026094</v>
      </c>
      <c r="F32" s="154" t="s">
        <v>34</v>
      </c>
      <c r="G32" s="154" t="s">
        <v>34</v>
      </c>
      <c r="H32" s="154" t="s">
        <v>34</v>
      </c>
      <c r="I32" s="154" t="s">
        <v>34</v>
      </c>
      <c r="J32" s="154" t="s">
        <v>34</v>
      </c>
      <c r="K32" s="154" t="s">
        <v>34</v>
      </c>
      <c r="L32" s="154" t="s">
        <v>34</v>
      </c>
      <c r="M32" s="154" t="s">
        <v>34</v>
      </c>
      <c r="N32" s="154" t="s">
        <v>34</v>
      </c>
      <c r="O32" s="154" t="s">
        <v>34</v>
      </c>
      <c r="P32" s="154" t="s">
        <v>34</v>
      </c>
      <c r="Q32" s="154" t="s">
        <v>34</v>
      </c>
      <c r="R32" s="154" t="s">
        <v>34</v>
      </c>
      <c r="S32" s="154" t="s">
        <v>34</v>
      </c>
      <c r="T32" s="154" t="s">
        <v>34</v>
      </c>
      <c r="U32" s="154" t="s">
        <v>34</v>
      </c>
      <c r="V32" s="154" t="s">
        <v>34</v>
      </c>
      <c r="W32" s="154" t="s">
        <v>34</v>
      </c>
      <c r="X32" s="154" t="s">
        <v>34</v>
      </c>
      <c r="Y32" s="154" t="s">
        <v>34</v>
      </c>
      <c r="Z32" s="154" t="s">
        <v>34</v>
      </c>
      <c r="AA32" s="154" t="s">
        <v>34</v>
      </c>
      <c r="AB32" s="154" t="s">
        <v>34</v>
      </c>
      <c r="AC32" s="154" t="s">
        <v>34</v>
      </c>
      <c r="AD32" s="154" t="s">
        <v>34</v>
      </c>
      <c r="AE32" s="157" t="n"/>
    </row>
    <row customFormat="true" ht="15" outlineLevel="0" r="33" s="329">
      <c r="A33" s="337" t="s">
        <v>257</v>
      </c>
      <c r="B33" s="154" t="n">
        <v>43.43</v>
      </c>
      <c r="C33" s="154" t="n">
        <v>12</v>
      </c>
      <c r="D33" s="154" t="n">
        <v>12</v>
      </c>
      <c r="E33" s="220" t="n">
        <f aca="false" ca="false" dt2D="false" dtr="false" t="normal">D33/B33</f>
        <v>0.2763067004374856</v>
      </c>
      <c r="F33" s="154" t="s">
        <v>34</v>
      </c>
      <c r="G33" s="154" t="s">
        <v>34</v>
      </c>
      <c r="H33" s="154" t="s">
        <v>34</v>
      </c>
      <c r="I33" s="154" t="s">
        <v>34</v>
      </c>
      <c r="J33" s="154" t="s">
        <v>34</v>
      </c>
      <c r="K33" s="154" t="s">
        <v>34</v>
      </c>
      <c r="L33" s="154" t="s">
        <v>34</v>
      </c>
      <c r="M33" s="154" t="s">
        <v>34</v>
      </c>
      <c r="N33" s="154" t="s">
        <v>34</v>
      </c>
      <c r="O33" s="154" t="s">
        <v>34</v>
      </c>
      <c r="P33" s="154" t="s">
        <v>34</v>
      </c>
      <c r="Q33" s="154" t="s">
        <v>34</v>
      </c>
      <c r="R33" s="154" t="s">
        <v>34</v>
      </c>
      <c r="S33" s="154" t="s">
        <v>34</v>
      </c>
      <c r="T33" s="154" t="s">
        <v>34</v>
      </c>
      <c r="U33" s="154" t="s">
        <v>34</v>
      </c>
      <c r="V33" s="154" t="s">
        <v>34</v>
      </c>
      <c r="W33" s="154" t="s">
        <v>34</v>
      </c>
      <c r="X33" s="154" t="s">
        <v>34</v>
      </c>
      <c r="Y33" s="154" t="s">
        <v>34</v>
      </c>
      <c r="Z33" s="154" t="s">
        <v>34</v>
      </c>
      <c r="AA33" s="154" t="s">
        <v>34</v>
      </c>
      <c r="AB33" s="154" t="s">
        <v>34</v>
      </c>
      <c r="AC33" s="154" t="s">
        <v>34</v>
      </c>
      <c r="AD33" s="154" t="s">
        <v>34</v>
      </c>
      <c r="AE33" s="157" t="n"/>
    </row>
    <row customFormat="true" ht="15" outlineLevel="0" r="34" s="329">
      <c r="A34" s="338" t="s">
        <v>60</v>
      </c>
      <c r="B34" s="339" t="n">
        <v>7.04</v>
      </c>
      <c r="C34" s="154" t="n">
        <v>4</v>
      </c>
      <c r="D34" s="154" t="n">
        <v>4</v>
      </c>
      <c r="E34" s="220" t="n">
        <f aca="false" ca="false" dt2D="false" dtr="false" t="normal">D34/B34</f>
        <v>0.5681818181818182</v>
      </c>
      <c r="F34" s="154" t="s">
        <v>34</v>
      </c>
      <c r="G34" s="154" t="s">
        <v>34</v>
      </c>
      <c r="H34" s="154" t="s">
        <v>34</v>
      </c>
      <c r="I34" s="154" t="s">
        <v>34</v>
      </c>
      <c r="J34" s="154" t="s">
        <v>34</v>
      </c>
      <c r="K34" s="154" t="s">
        <v>34</v>
      </c>
      <c r="L34" s="154" t="s">
        <v>34</v>
      </c>
      <c r="M34" s="154" t="s">
        <v>34</v>
      </c>
      <c r="N34" s="154" t="s">
        <v>34</v>
      </c>
      <c r="O34" s="154" t="s">
        <v>34</v>
      </c>
      <c r="P34" s="154" t="s">
        <v>34</v>
      </c>
      <c r="Q34" s="154" t="s">
        <v>34</v>
      </c>
      <c r="R34" s="154" t="s">
        <v>34</v>
      </c>
      <c r="S34" s="154" t="s">
        <v>34</v>
      </c>
      <c r="T34" s="154" t="s">
        <v>34</v>
      </c>
      <c r="U34" s="154" t="s">
        <v>34</v>
      </c>
      <c r="V34" s="154" t="s">
        <v>34</v>
      </c>
      <c r="W34" s="154" t="s">
        <v>34</v>
      </c>
      <c r="X34" s="154" t="s">
        <v>34</v>
      </c>
      <c r="Y34" s="154" t="s">
        <v>34</v>
      </c>
      <c r="Z34" s="154" t="s">
        <v>34</v>
      </c>
      <c r="AA34" s="154" t="s">
        <v>34</v>
      </c>
      <c r="AB34" s="154" t="s">
        <v>34</v>
      </c>
      <c r="AC34" s="154" t="s">
        <v>34</v>
      </c>
      <c r="AD34" s="154" t="s">
        <v>34</v>
      </c>
      <c r="AE34" s="157" t="n"/>
    </row>
    <row customFormat="true" ht="15" outlineLevel="0" r="35" s="334">
      <c r="A35" s="335" t="s">
        <v>37</v>
      </c>
      <c r="B35" s="340" t="n">
        <f aca="false" ca="false" dt2D="false" dtr="false" t="normal">SUM(B32:B34)</f>
        <v>85.73</v>
      </c>
      <c r="C35" s="228" t="n">
        <f aca="false" ca="false" dt2D="false" dtr="false" t="normal">SUM(C32:C34)</f>
        <v>32</v>
      </c>
      <c r="D35" s="340" t="n">
        <f aca="false" ca="false" dt2D="false" dtr="false" t="normal">SUM(D32:D34)</f>
        <v>32</v>
      </c>
      <c r="E35" s="237" t="n">
        <f aca="false" ca="false" dt2D="false" dtr="false" t="normal">D35/B35</f>
        <v>0.37326490143473695</v>
      </c>
      <c r="F35" s="340" t="n">
        <v>0</v>
      </c>
      <c r="G35" s="340" t="s">
        <v>34</v>
      </c>
      <c r="H35" s="228" t="s">
        <v>34</v>
      </c>
      <c r="I35" s="228" t="s">
        <v>34</v>
      </c>
      <c r="J35" s="228" t="s">
        <v>34</v>
      </c>
      <c r="K35" s="228" t="s">
        <v>34</v>
      </c>
      <c r="L35" s="340" t="n">
        <v>0</v>
      </c>
      <c r="M35" s="228" t="s">
        <v>34</v>
      </c>
      <c r="N35" s="340" t="n">
        <v>0</v>
      </c>
      <c r="O35" s="228" t="s">
        <v>34</v>
      </c>
      <c r="P35" s="229" t="s">
        <v>34</v>
      </c>
      <c r="Q35" s="229" t="s">
        <v>34</v>
      </c>
      <c r="R35" s="341" t="n">
        <v>0</v>
      </c>
      <c r="S35" s="229" t="s">
        <v>34</v>
      </c>
      <c r="T35" s="229" t="s">
        <v>34</v>
      </c>
      <c r="U35" s="341" t="n">
        <v>0</v>
      </c>
      <c r="V35" s="341" t="s">
        <v>34</v>
      </c>
      <c r="W35" s="341" t="n">
        <v>0</v>
      </c>
      <c r="X35" s="229" t="s">
        <v>34</v>
      </c>
      <c r="Y35" s="229" t="s">
        <v>34</v>
      </c>
      <c r="Z35" s="229" t="s">
        <v>34</v>
      </c>
      <c r="AA35" s="229" t="s">
        <v>34</v>
      </c>
      <c r="AB35" s="229" t="s">
        <v>34</v>
      </c>
      <c r="AC35" s="341" t="n">
        <v>0</v>
      </c>
      <c r="AD35" s="228" t="s">
        <v>34</v>
      </c>
      <c r="AE35" s="157" t="n"/>
    </row>
    <row customFormat="true" ht="15" outlineLevel="0" r="36" s="329">
      <c r="A36" s="154" t="s">
        <v>200</v>
      </c>
      <c r="B36" s="154" t="n"/>
      <c r="C36" s="154" t="n"/>
      <c r="D36" s="154" t="n"/>
      <c r="E36" s="220" t="n"/>
      <c r="F36" s="154" t="n"/>
      <c r="G36" s="231" t="n"/>
      <c r="H36" s="154" t="n"/>
      <c r="I36" s="154" t="n"/>
      <c r="J36" s="154" t="n"/>
      <c r="K36" s="154" t="n"/>
      <c r="L36" s="154" t="n"/>
      <c r="M36" s="154" t="n"/>
      <c r="N36" s="154" t="n"/>
      <c r="O36" s="154" t="n"/>
      <c r="P36" s="154" t="n"/>
      <c r="Q36" s="154" t="n"/>
      <c r="R36" s="154" t="n"/>
      <c r="S36" s="154" t="n"/>
      <c r="T36" s="231" t="n"/>
      <c r="U36" s="154" t="n"/>
      <c r="V36" s="154" t="n"/>
      <c r="W36" s="154" t="n"/>
      <c r="X36" s="231" t="n"/>
      <c r="Y36" s="154" t="n"/>
      <c r="Z36" s="154" t="n"/>
      <c r="AA36" s="154" t="n"/>
      <c r="AB36" s="154" t="n"/>
      <c r="AC36" s="330" t="n"/>
      <c r="AD36" s="154" t="n"/>
      <c r="AE36" s="157" t="n"/>
    </row>
    <row customFormat="true" ht="15" outlineLevel="0" r="37" s="329">
      <c r="A37" s="333" t="s">
        <v>52</v>
      </c>
      <c r="B37" s="154" t="n">
        <v>23.53</v>
      </c>
      <c r="C37" s="154" t="n">
        <v>4</v>
      </c>
      <c r="D37" s="154" t="n">
        <v>4</v>
      </c>
      <c r="E37" s="220" t="n">
        <f aca="false" ca="false" dt2D="false" dtr="false" t="normal">D37/B37</f>
        <v>0.16999575010624735</v>
      </c>
      <c r="F37" s="154" t="s">
        <v>34</v>
      </c>
      <c r="G37" s="154" t="s">
        <v>34</v>
      </c>
      <c r="H37" s="154" t="s">
        <v>34</v>
      </c>
      <c r="I37" s="154" t="s">
        <v>34</v>
      </c>
      <c r="J37" s="154" t="s">
        <v>34</v>
      </c>
      <c r="K37" s="154" t="s">
        <v>34</v>
      </c>
      <c r="L37" s="154" t="s">
        <v>34</v>
      </c>
      <c r="M37" s="154" t="s">
        <v>34</v>
      </c>
      <c r="N37" s="154" t="s">
        <v>34</v>
      </c>
      <c r="O37" s="154" t="s">
        <v>34</v>
      </c>
      <c r="P37" s="154" t="s">
        <v>34</v>
      </c>
      <c r="Q37" s="154" t="s">
        <v>34</v>
      </c>
      <c r="R37" s="154" t="s">
        <v>34</v>
      </c>
      <c r="S37" s="154" t="s">
        <v>34</v>
      </c>
      <c r="T37" s="154" t="s">
        <v>34</v>
      </c>
      <c r="U37" s="154" t="s">
        <v>34</v>
      </c>
      <c r="V37" s="154" t="s">
        <v>34</v>
      </c>
      <c r="W37" s="154" t="s">
        <v>34</v>
      </c>
      <c r="X37" s="154" t="s">
        <v>34</v>
      </c>
      <c r="Y37" s="154" t="s">
        <v>34</v>
      </c>
      <c r="Z37" s="154" t="s">
        <v>34</v>
      </c>
      <c r="AA37" s="154" t="s">
        <v>34</v>
      </c>
      <c r="AB37" s="154" t="s">
        <v>34</v>
      </c>
      <c r="AC37" s="154" t="s">
        <v>34</v>
      </c>
      <c r="AD37" s="154" t="s">
        <v>34</v>
      </c>
      <c r="AE37" s="157" t="n"/>
    </row>
    <row customFormat="true" ht="15" outlineLevel="0" r="38" s="329">
      <c r="A38" s="333" t="s">
        <v>53</v>
      </c>
      <c r="B38" s="154" t="n">
        <v>57.12</v>
      </c>
      <c r="C38" s="154" t="n">
        <v>4</v>
      </c>
      <c r="D38" s="154" t="n">
        <v>4</v>
      </c>
      <c r="E38" s="220" t="n">
        <f aca="false" ca="false" dt2D="false" dtr="false" t="normal">D38/B38</f>
        <v>0.0700280112044818</v>
      </c>
      <c r="F38" s="154" t="s">
        <v>34</v>
      </c>
      <c r="G38" s="154" t="s">
        <v>34</v>
      </c>
      <c r="H38" s="154" t="s">
        <v>34</v>
      </c>
      <c r="I38" s="154" t="s">
        <v>34</v>
      </c>
      <c r="J38" s="154" t="s">
        <v>34</v>
      </c>
      <c r="K38" s="154" t="s">
        <v>34</v>
      </c>
      <c r="L38" s="154" t="s">
        <v>34</v>
      </c>
      <c r="M38" s="154" t="s">
        <v>34</v>
      </c>
      <c r="N38" s="154" t="s">
        <v>34</v>
      </c>
      <c r="O38" s="154" t="s">
        <v>34</v>
      </c>
      <c r="P38" s="154" t="s">
        <v>34</v>
      </c>
      <c r="Q38" s="154" t="s">
        <v>34</v>
      </c>
      <c r="R38" s="154" t="s">
        <v>34</v>
      </c>
      <c r="S38" s="154" t="s">
        <v>34</v>
      </c>
      <c r="T38" s="154" t="s">
        <v>34</v>
      </c>
      <c r="U38" s="154" t="s">
        <v>34</v>
      </c>
      <c r="V38" s="154" t="s">
        <v>34</v>
      </c>
      <c r="W38" s="154" t="s">
        <v>34</v>
      </c>
      <c r="X38" s="154" t="s">
        <v>34</v>
      </c>
      <c r="Y38" s="154" t="s">
        <v>34</v>
      </c>
      <c r="Z38" s="154" t="s">
        <v>34</v>
      </c>
      <c r="AA38" s="154" t="s">
        <v>34</v>
      </c>
      <c r="AB38" s="154" t="s">
        <v>34</v>
      </c>
      <c r="AC38" s="154" t="s">
        <v>34</v>
      </c>
      <c r="AD38" s="154" t="s">
        <v>34</v>
      </c>
      <c r="AE38" s="157" t="n"/>
    </row>
    <row customFormat="true" ht="15" outlineLevel="0" r="39" s="342">
      <c r="A39" s="333" t="s">
        <v>56</v>
      </c>
      <c r="B39" s="154" t="n">
        <v>7.27</v>
      </c>
      <c r="C39" s="154" t="n">
        <v>38</v>
      </c>
      <c r="D39" s="154" t="n">
        <v>20</v>
      </c>
      <c r="E39" s="220" t="n">
        <f aca="false" ca="false" dt2D="false" dtr="false" t="normal">D39/B39</f>
        <v>2.751031636863824</v>
      </c>
      <c r="F39" s="154" t="s">
        <v>34</v>
      </c>
      <c r="G39" s="231" t="s">
        <v>34</v>
      </c>
      <c r="H39" s="154" t="s">
        <v>34</v>
      </c>
      <c r="I39" s="154" t="s">
        <v>34</v>
      </c>
      <c r="J39" s="154" t="s">
        <v>34</v>
      </c>
      <c r="K39" s="154" t="s">
        <v>34</v>
      </c>
      <c r="L39" s="154" t="s">
        <v>34</v>
      </c>
      <c r="M39" s="154" t="s">
        <v>34</v>
      </c>
      <c r="N39" s="154" t="s">
        <v>34</v>
      </c>
      <c r="O39" s="154" t="s">
        <v>34</v>
      </c>
      <c r="P39" s="154" t="s">
        <v>34</v>
      </c>
      <c r="Q39" s="154" t="s">
        <v>34</v>
      </c>
      <c r="R39" s="154" t="s">
        <v>34</v>
      </c>
      <c r="S39" s="154" t="s">
        <v>34</v>
      </c>
      <c r="T39" s="154" t="s">
        <v>34</v>
      </c>
      <c r="U39" s="154" t="n">
        <v>1</v>
      </c>
      <c r="V39" s="154" t="n">
        <v>10</v>
      </c>
      <c r="W39" s="154" t="n">
        <v>1</v>
      </c>
      <c r="X39" s="154" t="n">
        <v>5</v>
      </c>
      <c r="Y39" s="154" t="s">
        <v>34</v>
      </c>
      <c r="Z39" s="154" t="s">
        <v>34</v>
      </c>
      <c r="AA39" s="154" t="s">
        <v>34</v>
      </c>
      <c r="AB39" s="154" t="s">
        <v>34</v>
      </c>
      <c r="AC39" s="154" t="n">
        <v>1</v>
      </c>
      <c r="AD39" s="154" t="s">
        <v>34</v>
      </c>
      <c r="AE39" s="157" t="n"/>
    </row>
    <row customFormat="true" ht="15" outlineLevel="0" r="40" s="342">
      <c r="A40" s="333" t="s">
        <v>54</v>
      </c>
      <c r="B40" s="154" t="n">
        <v>19.96</v>
      </c>
      <c r="C40" s="154" t="n">
        <v>16</v>
      </c>
      <c r="D40" s="154" t="n">
        <v>16</v>
      </c>
      <c r="E40" s="220" t="n">
        <f aca="false" ca="false" dt2D="false" dtr="false" t="normal">D40/B40</f>
        <v>0.8016032064128256</v>
      </c>
      <c r="F40" s="154" t="s">
        <v>34</v>
      </c>
      <c r="G40" s="231" t="s">
        <v>34</v>
      </c>
      <c r="H40" s="154" t="s">
        <v>34</v>
      </c>
      <c r="I40" s="154" t="s">
        <v>34</v>
      </c>
      <c r="J40" s="154" t="s">
        <v>34</v>
      </c>
      <c r="K40" s="154" t="s">
        <v>34</v>
      </c>
      <c r="L40" s="154" t="s">
        <v>34</v>
      </c>
      <c r="M40" s="154" t="s">
        <v>34</v>
      </c>
      <c r="N40" s="154" t="s">
        <v>34</v>
      </c>
      <c r="O40" s="154" t="s">
        <v>34</v>
      </c>
      <c r="P40" s="154" t="s">
        <v>34</v>
      </c>
      <c r="Q40" s="154" t="s">
        <v>34</v>
      </c>
      <c r="R40" s="154" t="s">
        <v>34</v>
      </c>
      <c r="S40" s="154" t="s">
        <v>34</v>
      </c>
      <c r="T40" s="154" t="s">
        <v>34</v>
      </c>
      <c r="U40" s="154" t="n">
        <v>1</v>
      </c>
      <c r="V40" s="154" t="n">
        <v>10</v>
      </c>
      <c r="W40" s="154" t="n">
        <v>1</v>
      </c>
      <c r="X40" s="154" t="n">
        <v>6.3</v>
      </c>
      <c r="Y40" s="154" t="s">
        <v>34</v>
      </c>
      <c r="Z40" s="154" t="s">
        <v>34</v>
      </c>
      <c r="AA40" s="154" t="s">
        <v>34</v>
      </c>
      <c r="AB40" s="154" t="s">
        <v>34</v>
      </c>
      <c r="AC40" s="154" t="n">
        <v>1</v>
      </c>
      <c r="AD40" s="154" t="s">
        <v>34</v>
      </c>
      <c r="AE40" s="157" t="n"/>
    </row>
    <row customFormat="true" ht="15" outlineLevel="0" r="41" s="329">
      <c r="A41" s="333" t="s">
        <v>55</v>
      </c>
      <c r="B41" s="154" t="n">
        <v>38.28</v>
      </c>
      <c r="C41" s="154" t="n">
        <v>28</v>
      </c>
      <c r="D41" s="154" t="n">
        <v>28</v>
      </c>
      <c r="E41" s="220" t="n">
        <f aca="false" ca="false" dt2D="false" dtr="false" t="normal">D41/B41</f>
        <v>0.7314524555903866</v>
      </c>
      <c r="F41" s="154" t="s">
        <v>34</v>
      </c>
      <c r="G41" s="154" t="s">
        <v>34</v>
      </c>
      <c r="H41" s="154" t="s">
        <v>34</v>
      </c>
      <c r="I41" s="154" t="s">
        <v>34</v>
      </c>
      <c r="J41" s="154" t="s">
        <v>34</v>
      </c>
      <c r="K41" s="154" t="s">
        <v>34</v>
      </c>
      <c r="L41" s="154" t="s">
        <v>34</v>
      </c>
      <c r="M41" s="154" t="s">
        <v>34</v>
      </c>
      <c r="N41" s="154" t="s">
        <v>34</v>
      </c>
      <c r="O41" s="154" t="s">
        <v>34</v>
      </c>
      <c r="P41" s="154" t="s">
        <v>34</v>
      </c>
      <c r="Q41" s="154" t="s">
        <v>34</v>
      </c>
      <c r="R41" s="154" t="s">
        <v>34</v>
      </c>
      <c r="S41" s="154" t="s">
        <v>34</v>
      </c>
      <c r="T41" s="154" t="s">
        <v>34</v>
      </c>
      <c r="U41" s="154" t="s">
        <v>34</v>
      </c>
      <c r="V41" s="154" t="s">
        <v>34</v>
      </c>
      <c r="W41" s="154" t="s">
        <v>34</v>
      </c>
      <c r="X41" s="154" t="s">
        <v>34</v>
      </c>
      <c r="Y41" s="154" t="s">
        <v>34</v>
      </c>
      <c r="Z41" s="154" t="s">
        <v>34</v>
      </c>
      <c r="AA41" s="154" t="s">
        <v>34</v>
      </c>
      <c r="AB41" s="154" t="s">
        <v>34</v>
      </c>
      <c r="AC41" s="154" t="s">
        <v>34</v>
      </c>
      <c r="AD41" s="154" t="s">
        <v>34</v>
      </c>
      <c r="AE41" s="157" t="n"/>
    </row>
    <row customFormat="true" customHeight="true" ht="13.5" outlineLevel="0" r="42" s="329">
      <c r="A42" s="343" t="s">
        <v>258</v>
      </c>
      <c r="B42" s="154" t="n">
        <v>47.25</v>
      </c>
      <c r="C42" s="154" t="n">
        <v>40</v>
      </c>
      <c r="D42" s="154" t="n">
        <v>40</v>
      </c>
      <c r="E42" s="220" t="n">
        <f aca="false" ca="false" dt2D="false" dtr="false" t="normal">D42/B42</f>
        <v>0.8465608465608465</v>
      </c>
      <c r="F42" s="154" t="s">
        <v>34</v>
      </c>
      <c r="G42" s="154" t="s">
        <v>34</v>
      </c>
      <c r="H42" s="154" t="s">
        <v>34</v>
      </c>
      <c r="I42" s="154" t="s">
        <v>34</v>
      </c>
      <c r="J42" s="154" t="s">
        <v>34</v>
      </c>
      <c r="K42" s="154" t="s">
        <v>34</v>
      </c>
      <c r="L42" s="154" t="s">
        <v>34</v>
      </c>
      <c r="M42" s="154" t="s">
        <v>34</v>
      </c>
      <c r="N42" s="154" t="s">
        <v>34</v>
      </c>
      <c r="O42" s="154" t="s">
        <v>34</v>
      </c>
      <c r="P42" s="154" t="s">
        <v>34</v>
      </c>
      <c r="Q42" s="154" t="s">
        <v>34</v>
      </c>
      <c r="R42" s="154" t="s">
        <v>34</v>
      </c>
      <c r="S42" s="154" t="s">
        <v>34</v>
      </c>
      <c r="T42" s="154" t="s">
        <v>34</v>
      </c>
      <c r="U42" s="154" t="s">
        <v>34</v>
      </c>
      <c r="V42" s="154" t="s">
        <v>34</v>
      </c>
      <c r="W42" s="154" t="s">
        <v>34</v>
      </c>
      <c r="X42" s="154" t="s">
        <v>34</v>
      </c>
      <c r="Y42" s="154" t="s">
        <v>34</v>
      </c>
      <c r="Z42" s="154" t="s">
        <v>34</v>
      </c>
      <c r="AA42" s="154" t="s">
        <v>34</v>
      </c>
      <c r="AB42" s="154" t="s">
        <v>34</v>
      </c>
      <c r="AC42" s="154" t="s">
        <v>34</v>
      </c>
      <c r="AD42" s="154" t="s">
        <v>34</v>
      </c>
      <c r="AE42" s="157" t="n"/>
    </row>
    <row customFormat="true" ht="25.5" outlineLevel="0" r="43" s="329">
      <c r="A43" s="221" t="s">
        <v>57</v>
      </c>
      <c r="B43" s="252" t="n">
        <v>67.47</v>
      </c>
      <c r="C43" s="154" t="n">
        <v>20</v>
      </c>
      <c r="D43" s="154" t="n">
        <v>28</v>
      </c>
      <c r="E43" s="220" t="n">
        <f aca="false" ca="false" dt2D="false" dtr="false" t="normal">D43/B43</f>
        <v>0.41499925892989475</v>
      </c>
      <c r="F43" s="154" t="s">
        <v>34</v>
      </c>
      <c r="G43" s="154" t="s">
        <v>34</v>
      </c>
      <c r="H43" s="154" t="s">
        <v>34</v>
      </c>
      <c r="I43" s="154" t="s">
        <v>34</v>
      </c>
      <c r="J43" s="154" t="s">
        <v>34</v>
      </c>
      <c r="K43" s="154" t="s">
        <v>34</v>
      </c>
      <c r="L43" s="154" t="s">
        <v>34</v>
      </c>
      <c r="M43" s="154" t="s">
        <v>34</v>
      </c>
      <c r="N43" s="154" t="s">
        <v>34</v>
      </c>
      <c r="O43" s="154" t="s">
        <v>34</v>
      </c>
      <c r="P43" s="154" t="s">
        <v>34</v>
      </c>
      <c r="Q43" s="154" t="s">
        <v>34</v>
      </c>
      <c r="R43" s="154" t="s">
        <v>34</v>
      </c>
      <c r="S43" s="154" t="s">
        <v>34</v>
      </c>
      <c r="T43" s="154" t="s">
        <v>34</v>
      </c>
      <c r="U43" s="154" t="s">
        <v>34</v>
      </c>
      <c r="V43" s="154" t="s">
        <v>34</v>
      </c>
      <c r="W43" s="154" t="s">
        <v>34</v>
      </c>
      <c r="X43" s="154" t="s">
        <v>34</v>
      </c>
      <c r="Y43" s="154" t="s">
        <v>34</v>
      </c>
      <c r="Z43" s="154" t="s">
        <v>34</v>
      </c>
      <c r="AA43" s="154" t="s">
        <v>34</v>
      </c>
      <c r="AB43" s="154" t="s">
        <v>34</v>
      </c>
      <c r="AC43" s="154" t="s">
        <v>34</v>
      </c>
      <c r="AD43" s="154" t="s">
        <v>34</v>
      </c>
      <c r="AE43" s="157" t="n"/>
    </row>
    <row customFormat="true" ht="15" outlineLevel="0" r="44" s="334">
      <c r="A44" s="335" t="s">
        <v>37</v>
      </c>
      <c r="B44" s="230" t="n">
        <f aca="false" ca="false" dt2D="false" dtr="false" t="normal">SUM(B37:B43)</f>
        <v>260.88</v>
      </c>
      <c r="C44" s="228" t="n">
        <f aca="false" ca="false" dt2D="false" dtr="false" t="normal">SUM(C37:C43)</f>
        <v>150</v>
      </c>
      <c r="D44" s="228" t="n">
        <f aca="false" ca="false" dt2D="false" dtr="false" t="normal">SUM(D37:D43)</f>
        <v>140</v>
      </c>
      <c r="E44" s="237" t="n">
        <f aca="false" ca="false" dt2D="false" dtr="false" t="normal">D44/B44</f>
        <v>0.5366452008586323</v>
      </c>
      <c r="F44" s="228" t="n">
        <f aca="false" ca="false" dt2D="false" dtr="false" t="normal">SUM(F37:F43)</f>
        <v>0</v>
      </c>
      <c r="G44" s="232" t="n">
        <f aca="false" ca="false" dt2D="false" dtr="false" t="normal">F44*100/C44</f>
        <v>0</v>
      </c>
      <c r="H44" s="228" t="s">
        <v>34</v>
      </c>
      <c r="I44" s="228" t="s">
        <v>34</v>
      </c>
      <c r="J44" s="228" t="s">
        <v>34</v>
      </c>
      <c r="K44" s="228" t="s">
        <v>34</v>
      </c>
      <c r="L44" s="228" t="n">
        <f aca="false" ca="false" dt2D="false" dtr="false" t="normal">SUM(L37:L43)</f>
        <v>0</v>
      </c>
      <c r="M44" s="228" t="s">
        <v>34</v>
      </c>
      <c r="N44" s="228" t="n">
        <f aca="false" ca="false" dt2D="false" dtr="false" t="normal">SUM(N37:N43)</f>
        <v>0</v>
      </c>
      <c r="O44" s="228" t="s">
        <v>34</v>
      </c>
      <c r="P44" s="228" t="s">
        <v>34</v>
      </c>
      <c r="Q44" s="228" t="s">
        <v>34</v>
      </c>
      <c r="R44" s="228" t="n">
        <f aca="false" ca="false" dt2D="false" dtr="false" t="normal">SUM(R37:R43)</f>
        <v>0</v>
      </c>
      <c r="S44" s="228" t="s">
        <v>34</v>
      </c>
      <c r="T44" s="232" t="s">
        <v>34</v>
      </c>
      <c r="U44" s="228" t="n">
        <f aca="false" ca="false" dt2D="false" dtr="false" t="normal">SUM(U37:U43)</f>
        <v>2</v>
      </c>
      <c r="V44" s="232" t="s">
        <v>34</v>
      </c>
      <c r="W44" s="228" t="n">
        <f aca="false" ca="false" dt2D="false" dtr="false" t="normal">SUM(W37:W43)</f>
        <v>2</v>
      </c>
      <c r="X44" s="232" t="s">
        <v>34</v>
      </c>
      <c r="Y44" s="228" t="s">
        <v>34</v>
      </c>
      <c r="Z44" s="228" t="s">
        <v>34</v>
      </c>
      <c r="AA44" s="228" t="s">
        <v>34</v>
      </c>
      <c r="AB44" s="228" t="s">
        <v>34</v>
      </c>
      <c r="AC44" s="336" t="n">
        <f aca="false" ca="false" dt2D="false" dtr="false" t="normal">SUM(AC37:AC43)</f>
        <v>2</v>
      </c>
      <c r="AD44" s="228" t="s">
        <v>34</v>
      </c>
      <c r="AE44" s="157" t="n"/>
    </row>
    <row customFormat="true" ht="15" outlineLevel="0" r="45" s="329">
      <c r="A45" s="154" t="s">
        <v>66</v>
      </c>
      <c r="B45" s="154" t="n"/>
      <c r="C45" s="154" t="n"/>
      <c r="D45" s="154" t="n"/>
      <c r="E45" s="220" t="n"/>
      <c r="F45" s="154" t="n"/>
      <c r="G45" s="231" t="n"/>
      <c r="H45" s="154" t="n"/>
      <c r="I45" s="154" t="n"/>
      <c r="J45" s="154" t="n"/>
      <c r="K45" s="154" t="n"/>
      <c r="L45" s="154" t="n"/>
      <c r="M45" s="154" t="n"/>
      <c r="N45" s="154" t="n"/>
      <c r="O45" s="154" t="n"/>
      <c r="P45" s="154" t="n"/>
      <c r="Q45" s="154" t="n"/>
      <c r="R45" s="154" t="n"/>
      <c r="S45" s="154" t="n"/>
      <c r="T45" s="231" t="n"/>
      <c r="U45" s="154" t="n"/>
      <c r="V45" s="154" t="n"/>
      <c r="W45" s="154" t="n"/>
      <c r="X45" s="231" t="n"/>
      <c r="Y45" s="154" t="n"/>
      <c r="Z45" s="154" t="n"/>
      <c r="AA45" s="154" t="n"/>
      <c r="AB45" s="154" t="n"/>
      <c r="AC45" s="330" t="n"/>
      <c r="AD45" s="154" t="n"/>
      <c r="AE45" s="157" t="n"/>
    </row>
    <row customFormat="true" ht="15" outlineLevel="0" r="46" s="329">
      <c r="A46" s="333" t="s">
        <v>259</v>
      </c>
      <c r="B46" s="154" t="n">
        <v>28.02</v>
      </c>
      <c r="C46" s="154" t="n">
        <v>0</v>
      </c>
      <c r="D46" s="154" t="n">
        <v>8</v>
      </c>
      <c r="E46" s="220" t="n">
        <f aca="false" ca="false" dt2D="false" dtr="false" t="normal">D46/B46</f>
        <v>0.28551034975017847</v>
      </c>
      <c r="F46" s="154" t="s">
        <v>34</v>
      </c>
      <c r="G46" s="154" t="s">
        <v>34</v>
      </c>
      <c r="H46" s="154" t="s">
        <v>34</v>
      </c>
      <c r="I46" s="154" t="s">
        <v>34</v>
      </c>
      <c r="J46" s="154" t="s">
        <v>34</v>
      </c>
      <c r="K46" s="154" t="s">
        <v>34</v>
      </c>
      <c r="L46" s="154" t="s">
        <v>34</v>
      </c>
      <c r="M46" s="154" t="s">
        <v>34</v>
      </c>
      <c r="N46" s="154" t="s">
        <v>34</v>
      </c>
      <c r="O46" s="154" t="s">
        <v>34</v>
      </c>
      <c r="P46" s="154" t="s">
        <v>34</v>
      </c>
      <c r="Q46" s="154" t="s">
        <v>34</v>
      </c>
      <c r="R46" s="154" t="s">
        <v>34</v>
      </c>
      <c r="S46" s="154" t="s">
        <v>34</v>
      </c>
      <c r="T46" s="154" t="s">
        <v>34</v>
      </c>
      <c r="U46" s="154" t="s">
        <v>34</v>
      </c>
      <c r="V46" s="154" t="s">
        <v>34</v>
      </c>
      <c r="W46" s="154" t="s">
        <v>34</v>
      </c>
      <c r="X46" s="154" t="s">
        <v>34</v>
      </c>
      <c r="Y46" s="154" t="s">
        <v>34</v>
      </c>
      <c r="Z46" s="154" t="s">
        <v>34</v>
      </c>
      <c r="AA46" s="154" t="s">
        <v>34</v>
      </c>
      <c r="AB46" s="154" t="s">
        <v>34</v>
      </c>
      <c r="AC46" s="154" t="s">
        <v>34</v>
      </c>
      <c r="AD46" s="154" t="s">
        <v>34</v>
      </c>
      <c r="AE46" s="157" t="n"/>
    </row>
    <row customFormat="true" ht="15" outlineLevel="0" r="47" s="329">
      <c r="A47" s="333" t="s">
        <v>260</v>
      </c>
      <c r="B47" s="154" t="n">
        <v>55.88</v>
      </c>
      <c r="C47" s="154" t="n">
        <v>0</v>
      </c>
      <c r="D47" s="154" t="n">
        <v>12</v>
      </c>
      <c r="E47" s="220" t="n">
        <f aca="false" ca="false" dt2D="false" dtr="false" t="normal">D47/B47</f>
        <v>0.2147458840372226</v>
      </c>
      <c r="F47" s="154" t="s">
        <v>34</v>
      </c>
      <c r="G47" s="154" t="s">
        <v>34</v>
      </c>
      <c r="H47" s="154" t="s">
        <v>34</v>
      </c>
      <c r="I47" s="154" t="s">
        <v>34</v>
      </c>
      <c r="J47" s="154" t="s">
        <v>34</v>
      </c>
      <c r="K47" s="154" t="s">
        <v>34</v>
      </c>
      <c r="L47" s="154" t="s">
        <v>34</v>
      </c>
      <c r="M47" s="154" t="s">
        <v>34</v>
      </c>
      <c r="N47" s="154" t="s">
        <v>34</v>
      </c>
      <c r="O47" s="154" t="s">
        <v>34</v>
      </c>
      <c r="P47" s="154" t="s">
        <v>34</v>
      </c>
      <c r="Q47" s="154" t="s">
        <v>34</v>
      </c>
      <c r="R47" s="154" t="s">
        <v>34</v>
      </c>
      <c r="S47" s="154" t="s">
        <v>34</v>
      </c>
      <c r="T47" s="154" t="s">
        <v>34</v>
      </c>
      <c r="U47" s="154" t="s">
        <v>34</v>
      </c>
      <c r="V47" s="154" t="s">
        <v>34</v>
      </c>
      <c r="W47" s="154" t="s">
        <v>34</v>
      </c>
      <c r="X47" s="154" t="s">
        <v>34</v>
      </c>
      <c r="Y47" s="154" t="s">
        <v>34</v>
      </c>
      <c r="Z47" s="154" t="s">
        <v>34</v>
      </c>
      <c r="AA47" s="154" t="s">
        <v>34</v>
      </c>
      <c r="AB47" s="154" t="s">
        <v>34</v>
      </c>
      <c r="AC47" s="154" t="s">
        <v>34</v>
      </c>
      <c r="AD47" s="154" t="s">
        <v>34</v>
      </c>
      <c r="AE47" s="157" t="n"/>
    </row>
    <row customFormat="true" ht="15" outlineLevel="0" r="48" s="329">
      <c r="A48" s="333" t="s">
        <v>68</v>
      </c>
      <c r="B48" s="154" t="n">
        <v>46.74</v>
      </c>
      <c r="C48" s="154" t="n">
        <v>0</v>
      </c>
      <c r="D48" s="154" t="n">
        <v>8</v>
      </c>
      <c r="E48" s="220" t="n">
        <f aca="false" ca="false" dt2D="false" dtr="false" t="normal">D48/B48</f>
        <v>0.17115960633290542</v>
      </c>
      <c r="F48" s="154" t="s">
        <v>34</v>
      </c>
      <c r="G48" s="154" t="s">
        <v>34</v>
      </c>
      <c r="H48" s="154" t="s">
        <v>34</v>
      </c>
      <c r="I48" s="154" t="s">
        <v>34</v>
      </c>
      <c r="J48" s="154" t="s">
        <v>34</v>
      </c>
      <c r="K48" s="154" t="s">
        <v>34</v>
      </c>
      <c r="L48" s="154" t="s">
        <v>34</v>
      </c>
      <c r="M48" s="154" t="s">
        <v>34</v>
      </c>
      <c r="N48" s="154" t="s">
        <v>34</v>
      </c>
      <c r="O48" s="154" t="s">
        <v>34</v>
      </c>
      <c r="P48" s="154" t="s">
        <v>34</v>
      </c>
      <c r="Q48" s="154" t="s">
        <v>34</v>
      </c>
      <c r="R48" s="154" t="s">
        <v>34</v>
      </c>
      <c r="S48" s="154" t="s">
        <v>34</v>
      </c>
      <c r="T48" s="154" t="s">
        <v>34</v>
      </c>
      <c r="U48" s="154" t="s">
        <v>34</v>
      </c>
      <c r="V48" s="154" t="s">
        <v>34</v>
      </c>
      <c r="W48" s="154" t="s">
        <v>34</v>
      </c>
      <c r="X48" s="154" t="s">
        <v>34</v>
      </c>
      <c r="Y48" s="154" t="s">
        <v>34</v>
      </c>
      <c r="Z48" s="154" t="s">
        <v>34</v>
      </c>
      <c r="AA48" s="154" t="s">
        <v>34</v>
      </c>
      <c r="AB48" s="154" t="s">
        <v>34</v>
      </c>
      <c r="AC48" s="154" t="s">
        <v>34</v>
      </c>
      <c r="AD48" s="154" t="s">
        <v>34</v>
      </c>
      <c r="AE48" s="157" t="n"/>
    </row>
    <row customFormat="true" ht="15" outlineLevel="0" r="49" s="329">
      <c r="A49" s="331" t="s">
        <v>67</v>
      </c>
      <c r="B49" s="154" t="n">
        <v>49.73</v>
      </c>
      <c r="C49" s="154" t="n">
        <v>0</v>
      </c>
      <c r="D49" s="154" t="n">
        <v>12</v>
      </c>
      <c r="E49" s="220" t="n">
        <f aca="false" ca="false" dt2D="false" dtr="false" t="normal">D49/B49</f>
        <v>0.24130303639654133</v>
      </c>
      <c r="F49" s="154" t="s">
        <v>34</v>
      </c>
      <c r="G49" s="154" t="s">
        <v>34</v>
      </c>
      <c r="H49" s="154" t="s">
        <v>34</v>
      </c>
      <c r="I49" s="154" t="s">
        <v>34</v>
      </c>
      <c r="J49" s="154" t="s">
        <v>34</v>
      </c>
      <c r="K49" s="154" t="s">
        <v>34</v>
      </c>
      <c r="L49" s="154" t="s">
        <v>34</v>
      </c>
      <c r="M49" s="154" t="s">
        <v>34</v>
      </c>
      <c r="N49" s="154" t="s">
        <v>34</v>
      </c>
      <c r="O49" s="154" t="s">
        <v>34</v>
      </c>
      <c r="P49" s="154" t="s">
        <v>34</v>
      </c>
      <c r="Q49" s="154" t="s">
        <v>34</v>
      </c>
      <c r="R49" s="154" t="s">
        <v>34</v>
      </c>
      <c r="S49" s="154" t="s">
        <v>34</v>
      </c>
      <c r="T49" s="154" t="s">
        <v>34</v>
      </c>
      <c r="U49" s="154" t="s">
        <v>34</v>
      </c>
      <c r="V49" s="154" t="s">
        <v>34</v>
      </c>
      <c r="W49" s="154" t="s">
        <v>34</v>
      </c>
      <c r="X49" s="154" t="s">
        <v>34</v>
      </c>
      <c r="Y49" s="154" t="s">
        <v>34</v>
      </c>
      <c r="Z49" s="154" t="s">
        <v>34</v>
      </c>
      <c r="AA49" s="154" t="s">
        <v>34</v>
      </c>
      <c r="AB49" s="154" t="s">
        <v>34</v>
      </c>
      <c r="AC49" s="154" t="s">
        <v>34</v>
      </c>
      <c r="AD49" s="154" t="s">
        <v>34</v>
      </c>
      <c r="AE49" s="157" t="n"/>
    </row>
    <row customFormat="true" ht="15" outlineLevel="0" r="50" s="329">
      <c r="A50" s="335" t="s">
        <v>37</v>
      </c>
      <c r="B50" s="230" t="n">
        <f aca="false" ca="false" dt2D="false" dtr="false" t="normal">SUM(B46:B49)</f>
        <v>180.37</v>
      </c>
      <c r="C50" s="230" t="n">
        <f aca="false" ca="false" dt2D="false" dtr="false" t="normal">SUM(C46:C49)</f>
        <v>0</v>
      </c>
      <c r="D50" s="230" t="n">
        <f aca="false" ca="false" dt2D="false" dtr="false" t="normal">SUM(D46:D49)</f>
        <v>40</v>
      </c>
      <c r="E50" s="225" t="n">
        <f aca="false" ca="false" dt2D="false" dtr="false" t="normal">SUM(E46:E49)</f>
        <v>0.9127188765168477</v>
      </c>
      <c r="F50" s="230" t="n">
        <f aca="false" ca="false" dt2D="false" dtr="false" t="normal">SUM(F46:F49)</f>
        <v>0</v>
      </c>
      <c r="G50" s="232" t="s">
        <v>34</v>
      </c>
      <c r="H50" s="228" t="s">
        <v>34</v>
      </c>
      <c r="I50" s="228" t="s">
        <v>34</v>
      </c>
      <c r="J50" s="228" t="s">
        <v>34</v>
      </c>
      <c r="K50" s="228" t="s">
        <v>34</v>
      </c>
      <c r="L50" s="228" t="n">
        <f aca="false" ca="false" dt2D="false" dtr="false" t="normal">SUM(L46:L49)</f>
        <v>0</v>
      </c>
      <c r="M50" s="228" t="s">
        <v>34</v>
      </c>
      <c r="N50" s="228" t="n">
        <f aca="false" ca="false" dt2D="false" dtr="false" t="normal">SUM(N43:N49)</f>
        <v>0</v>
      </c>
      <c r="O50" s="228" t="s">
        <v>34</v>
      </c>
      <c r="P50" s="228" t="s">
        <v>34</v>
      </c>
      <c r="Q50" s="228" t="s">
        <v>34</v>
      </c>
      <c r="R50" s="228" t="n">
        <f aca="false" ca="false" dt2D="false" dtr="false" t="normal">SUM(R43:R49)</f>
        <v>0</v>
      </c>
      <c r="S50" s="228" t="s">
        <v>34</v>
      </c>
      <c r="T50" s="232" t="s">
        <v>34</v>
      </c>
      <c r="U50" s="228" t="n">
        <f aca="false" ca="false" dt2D="false" dtr="false" t="normal">SUM(U46:U49)</f>
        <v>0</v>
      </c>
      <c r="V50" s="232" t="s">
        <v>34</v>
      </c>
      <c r="W50" s="228" t="n">
        <f aca="false" ca="false" dt2D="false" dtr="false" t="normal">SUM(W46:W49)</f>
        <v>0</v>
      </c>
      <c r="X50" s="232" t="s">
        <v>34</v>
      </c>
      <c r="Y50" s="228" t="s">
        <v>34</v>
      </c>
      <c r="Z50" s="228" t="s">
        <v>34</v>
      </c>
      <c r="AA50" s="228" t="s">
        <v>34</v>
      </c>
      <c r="AB50" s="228" t="s">
        <v>34</v>
      </c>
      <c r="AC50" s="336" t="n">
        <f aca="false" ca="false" dt2D="false" dtr="false" t="normal">SUM(AC46:AC49)</f>
        <v>0</v>
      </c>
      <c r="AD50" s="228" t="s">
        <v>34</v>
      </c>
      <c r="AE50" s="157" t="n"/>
    </row>
    <row customFormat="true" ht="15" outlineLevel="0" r="51" s="329">
      <c r="A51" s="154" t="s">
        <v>205</v>
      </c>
      <c r="B51" s="154" t="n"/>
      <c r="C51" s="154" t="n"/>
      <c r="D51" s="154" t="n"/>
      <c r="E51" s="220" t="n"/>
      <c r="F51" s="154" t="n"/>
      <c r="G51" s="231" t="n"/>
      <c r="H51" s="154" t="n"/>
      <c r="I51" s="154" t="n"/>
      <c r="J51" s="154" t="n"/>
      <c r="K51" s="154" t="n"/>
      <c r="L51" s="154" t="n"/>
      <c r="M51" s="154" t="n"/>
      <c r="N51" s="154" t="n"/>
      <c r="O51" s="154" t="n"/>
      <c r="P51" s="154" t="n"/>
      <c r="Q51" s="154" t="n"/>
      <c r="R51" s="154" t="n"/>
      <c r="S51" s="154" t="n"/>
      <c r="T51" s="231" t="n"/>
      <c r="U51" s="154" t="n"/>
      <c r="V51" s="154" t="n"/>
      <c r="W51" s="154" t="n"/>
      <c r="X51" s="231" t="n"/>
      <c r="Y51" s="154" t="n"/>
      <c r="Z51" s="154" t="n"/>
      <c r="AA51" s="154" t="n"/>
      <c r="AB51" s="154" t="n"/>
      <c r="AC51" s="330" t="n"/>
      <c r="AD51" s="154" t="n"/>
      <c r="AE51" s="157" t="n"/>
    </row>
    <row customFormat="true" ht="15" outlineLevel="0" r="52" s="329">
      <c r="A52" s="333" t="s">
        <v>72</v>
      </c>
      <c r="B52" s="154" t="n">
        <v>18.62</v>
      </c>
      <c r="C52" s="154" t="n">
        <v>16</v>
      </c>
      <c r="D52" s="154" t="n">
        <v>16</v>
      </c>
      <c r="E52" s="220" t="n">
        <f aca="false" ca="false" dt2D="false" dtr="false" t="normal">D52/B52</f>
        <v>0.8592910848549946</v>
      </c>
      <c r="F52" s="154" t="s">
        <v>34</v>
      </c>
      <c r="G52" s="154" t="s">
        <v>34</v>
      </c>
      <c r="H52" s="154" t="s">
        <v>34</v>
      </c>
      <c r="I52" s="154" t="s">
        <v>34</v>
      </c>
      <c r="J52" s="154" t="s">
        <v>34</v>
      </c>
      <c r="K52" s="154" t="s">
        <v>34</v>
      </c>
      <c r="L52" s="154" t="s">
        <v>34</v>
      </c>
      <c r="M52" s="154" t="s">
        <v>34</v>
      </c>
      <c r="N52" s="154" t="s">
        <v>34</v>
      </c>
      <c r="O52" s="154" t="s">
        <v>34</v>
      </c>
      <c r="P52" s="154" t="s">
        <v>34</v>
      </c>
      <c r="Q52" s="154" t="s">
        <v>34</v>
      </c>
      <c r="R52" s="154" t="s">
        <v>34</v>
      </c>
      <c r="S52" s="154" t="s">
        <v>34</v>
      </c>
      <c r="T52" s="154" t="s">
        <v>34</v>
      </c>
      <c r="U52" s="154" t="s">
        <v>34</v>
      </c>
      <c r="V52" s="154" t="s">
        <v>34</v>
      </c>
      <c r="W52" s="154" t="s">
        <v>34</v>
      </c>
      <c r="X52" s="154" t="s">
        <v>34</v>
      </c>
      <c r="Y52" s="154" t="s">
        <v>34</v>
      </c>
      <c r="Z52" s="154" t="s">
        <v>34</v>
      </c>
      <c r="AA52" s="154" t="s">
        <v>34</v>
      </c>
      <c r="AB52" s="154" t="s">
        <v>34</v>
      </c>
      <c r="AC52" s="154" t="s">
        <v>34</v>
      </c>
      <c r="AD52" s="154" t="s">
        <v>34</v>
      </c>
      <c r="AE52" s="157" t="n"/>
    </row>
    <row customFormat="true" ht="15" outlineLevel="0" r="53" s="329">
      <c r="A53" s="333" t="s">
        <v>261</v>
      </c>
      <c r="B53" s="154" t="n">
        <v>27.49</v>
      </c>
      <c r="C53" s="154" t="n">
        <v>20</v>
      </c>
      <c r="D53" s="154" t="n">
        <v>20</v>
      </c>
      <c r="E53" s="220" t="n">
        <f aca="false" ca="false" dt2D="false" dtr="false" t="normal">D53/B53</f>
        <v>0.7275372862859222</v>
      </c>
      <c r="F53" s="154" t="s">
        <v>34</v>
      </c>
      <c r="G53" s="154" t="s">
        <v>34</v>
      </c>
      <c r="H53" s="154" t="s">
        <v>34</v>
      </c>
      <c r="I53" s="154" t="s">
        <v>34</v>
      </c>
      <c r="J53" s="154" t="s">
        <v>34</v>
      </c>
      <c r="K53" s="154" t="s">
        <v>34</v>
      </c>
      <c r="L53" s="154" t="s">
        <v>34</v>
      </c>
      <c r="M53" s="154" t="s">
        <v>34</v>
      </c>
      <c r="N53" s="154" t="s">
        <v>34</v>
      </c>
      <c r="O53" s="154" t="s">
        <v>34</v>
      </c>
      <c r="P53" s="154" t="s">
        <v>34</v>
      </c>
      <c r="Q53" s="154" t="s">
        <v>34</v>
      </c>
      <c r="R53" s="154" t="s">
        <v>34</v>
      </c>
      <c r="S53" s="154" t="s">
        <v>34</v>
      </c>
      <c r="T53" s="154" t="s">
        <v>34</v>
      </c>
      <c r="U53" s="154" t="s">
        <v>34</v>
      </c>
      <c r="V53" s="154" t="s">
        <v>34</v>
      </c>
      <c r="W53" s="154" t="s">
        <v>34</v>
      </c>
      <c r="X53" s="154" t="s">
        <v>34</v>
      </c>
      <c r="Y53" s="154" t="s">
        <v>34</v>
      </c>
      <c r="Z53" s="154" t="s">
        <v>34</v>
      </c>
      <c r="AA53" s="154" t="s">
        <v>34</v>
      </c>
      <c r="AB53" s="154" t="s">
        <v>34</v>
      </c>
      <c r="AC53" s="154" t="s">
        <v>34</v>
      </c>
      <c r="AD53" s="154" t="s">
        <v>34</v>
      </c>
      <c r="AE53" s="157" t="n"/>
    </row>
    <row customFormat="true" ht="15" outlineLevel="0" r="54" s="329">
      <c r="A54" s="333" t="s">
        <v>71</v>
      </c>
      <c r="B54" s="154" t="n">
        <v>12.69</v>
      </c>
      <c r="C54" s="154" t="n">
        <v>4</v>
      </c>
      <c r="D54" s="154" t="n">
        <v>4</v>
      </c>
      <c r="E54" s="220" t="n">
        <f aca="false" ca="false" dt2D="false" dtr="false" t="normal">D54/B54</f>
        <v>0.31520882584712373</v>
      </c>
      <c r="F54" s="154" t="s">
        <v>34</v>
      </c>
      <c r="G54" s="154" t="s">
        <v>34</v>
      </c>
      <c r="H54" s="154" t="s">
        <v>34</v>
      </c>
      <c r="I54" s="154" t="s">
        <v>34</v>
      </c>
      <c r="J54" s="154" t="s">
        <v>34</v>
      </c>
      <c r="K54" s="154" t="s">
        <v>34</v>
      </c>
      <c r="L54" s="154" t="s">
        <v>34</v>
      </c>
      <c r="M54" s="154" t="s">
        <v>34</v>
      </c>
      <c r="N54" s="154" t="s">
        <v>34</v>
      </c>
      <c r="O54" s="154" t="s">
        <v>34</v>
      </c>
      <c r="P54" s="154" t="s">
        <v>34</v>
      </c>
      <c r="Q54" s="154" t="s">
        <v>34</v>
      </c>
      <c r="R54" s="154" t="s">
        <v>34</v>
      </c>
      <c r="S54" s="154" t="s">
        <v>34</v>
      </c>
      <c r="T54" s="154" t="s">
        <v>34</v>
      </c>
      <c r="U54" s="154" t="s">
        <v>34</v>
      </c>
      <c r="V54" s="154" t="s">
        <v>34</v>
      </c>
      <c r="W54" s="154" t="s">
        <v>34</v>
      </c>
      <c r="X54" s="154" t="s">
        <v>34</v>
      </c>
      <c r="Y54" s="154" t="s">
        <v>34</v>
      </c>
      <c r="Z54" s="154" t="s">
        <v>34</v>
      </c>
      <c r="AA54" s="154" t="s">
        <v>34</v>
      </c>
      <c r="AB54" s="154" t="s">
        <v>34</v>
      </c>
      <c r="AC54" s="154" t="s">
        <v>34</v>
      </c>
      <c r="AD54" s="154" t="s">
        <v>34</v>
      </c>
      <c r="AE54" s="157" t="n"/>
    </row>
    <row customFormat="true" ht="15" outlineLevel="0" r="55" s="334">
      <c r="A55" s="335" t="s">
        <v>37</v>
      </c>
      <c r="B55" s="228" t="n">
        <f aca="false" ca="false" dt2D="false" dtr="false" t="normal">SUM(B52:B54)</f>
        <v>58.8</v>
      </c>
      <c r="C55" s="228" t="n">
        <f aca="false" ca="false" dt2D="false" dtr="false" t="normal">SUM(C52:C54)</f>
        <v>40</v>
      </c>
      <c r="D55" s="228" t="n">
        <f aca="false" ca="false" dt2D="false" dtr="false" t="normal">SUM(D52:D54)</f>
        <v>40</v>
      </c>
      <c r="E55" s="237" t="n">
        <f aca="false" ca="false" dt2D="false" dtr="false" t="normal">D55/B55</f>
        <v>0.6802721088435374</v>
      </c>
      <c r="F55" s="228" t="n">
        <v>0</v>
      </c>
      <c r="G55" s="232" t="n">
        <f aca="false" ca="false" dt2D="false" dtr="false" t="normal">F55*100/C55</f>
        <v>0</v>
      </c>
      <c r="H55" s="228" t="s">
        <v>34</v>
      </c>
      <c r="I55" s="228" t="s">
        <v>34</v>
      </c>
      <c r="J55" s="228" t="s">
        <v>34</v>
      </c>
      <c r="K55" s="228" t="s">
        <v>34</v>
      </c>
      <c r="L55" s="228" t="n">
        <v>0</v>
      </c>
      <c r="M55" s="228" t="s">
        <v>34</v>
      </c>
      <c r="N55" s="228" t="n">
        <v>0</v>
      </c>
      <c r="O55" s="228" t="s">
        <v>34</v>
      </c>
      <c r="P55" s="228" t="s">
        <v>34</v>
      </c>
      <c r="Q55" s="228" t="s">
        <v>34</v>
      </c>
      <c r="R55" s="228" t="n">
        <v>0</v>
      </c>
      <c r="S55" s="228" t="s">
        <v>34</v>
      </c>
      <c r="T55" s="232" t="s">
        <v>34</v>
      </c>
      <c r="U55" s="228" t="n">
        <f aca="false" ca="false" dt2D="false" dtr="false" t="normal">SUM(U52:U54)</f>
        <v>0</v>
      </c>
      <c r="V55" s="232" t="s">
        <v>34</v>
      </c>
      <c r="W55" s="228" t="n">
        <v>0</v>
      </c>
      <c r="X55" s="232" t="s">
        <v>34</v>
      </c>
      <c r="Y55" s="228" t="s">
        <v>34</v>
      </c>
      <c r="Z55" s="228" t="s">
        <v>34</v>
      </c>
      <c r="AA55" s="228" t="s">
        <v>34</v>
      </c>
      <c r="AB55" s="228" t="s">
        <v>34</v>
      </c>
      <c r="AC55" s="336" t="n">
        <v>0</v>
      </c>
      <c r="AD55" s="228" t="s">
        <v>34</v>
      </c>
      <c r="AE55" s="157" t="n"/>
    </row>
    <row customFormat="true" ht="15" outlineLevel="0" r="56" s="329">
      <c r="A56" s="154" t="s">
        <v>262</v>
      </c>
      <c r="B56" s="154" t="n"/>
      <c r="C56" s="154" t="n"/>
      <c r="D56" s="154" t="n"/>
      <c r="E56" s="220" t="n"/>
      <c r="F56" s="154" t="n"/>
      <c r="G56" s="231" t="n"/>
      <c r="H56" s="154" t="n"/>
      <c r="I56" s="154" t="n"/>
      <c r="J56" s="154" t="n"/>
      <c r="K56" s="154" t="n"/>
      <c r="L56" s="154" t="n"/>
      <c r="M56" s="154" t="n"/>
      <c r="N56" s="154" t="n"/>
      <c r="O56" s="154" t="n"/>
      <c r="P56" s="154" t="n"/>
      <c r="Q56" s="154" t="n"/>
      <c r="R56" s="154" t="n"/>
      <c r="S56" s="154" t="n"/>
      <c r="T56" s="231" t="n"/>
      <c r="U56" s="154" t="n"/>
      <c r="V56" s="154" t="n"/>
      <c r="W56" s="154" t="n"/>
      <c r="X56" s="231" t="n"/>
      <c r="Y56" s="154" t="n"/>
      <c r="Z56" s="154" t="n"/>
      <c r="AA56" s="154" t="n"/>
      <c r="AB56" s="154" t="n"/>
      <c r="AC56" s="330" t="n"/>
      <c r="AD56" s="154" t="n"/>
      <c r="AE56" s="157" t="n"/>
    </row>
    <row customFormat="true" ht="15" outlineLevel="0" r="57" s="157">
      <c r="A57" s="333" t="s">
        <v>79</v>
      </c>
      <c r="B57" s="154" t="n">
        <v>30.55</v>
      </c>
      <c r="C57" s="154" t="n">
        <v>28</v>
      </c>
      <c r="D57" s="154" t="n">
        <v>28</v>
      </c>
      <c r="E57" s="220" t="n">
        <f aca="false" ca="false" dt2D="false" dtr="false" t="normal">D57/B57</f>
        <v>0.9165302782324058</v>
      </c>
      <c r="F57" s="154" t="n">
        <v>2</v>
      </c>
      <c r="G57" s="231" t="n">
        <v>7.2</v>
      </c>
      <c r="H57" s="154" t="s">
        <v>34</v>
      </c>
      <c r="I57" s="154" t="s">
        <v>34</v>
      </c>
      <c r="J57" s="154" t="s">
        <v>34</v>
      </c>
      <c r="K57" s="154" t="s">
        <v>34</v>
      </c>
      <c r="L57" s="154" t="n">
        <v>2</v>
      </c>
      <c r="M57" s="154" t="s">
        <v>34</v>
      </c>
      <c r="N57" s="154" t="n">
        <v>1</v>
      </c>
      <c r="O57" s="154" t="s">
        <v>34</v>
      </c>
      <c r="P57" s="154" t="s">
        <v>34</v>
      </c>
      <c r="Q57" s="154" t="s">
        <v>34</v>
      </c>
      <c r="R57" s="154" t="n">
        <v>1</v>
      </c>
      <c r="S57" s="154" t="s">
        <v>34</v>
      </c>
      <c r="T57" s="231" t="n">
        <v>50</v>
      </c>
      <c r="U57" s="154" t="n">
        <v>2</v>
      </c>
      <c r="V57" s="231" t="n">
        <v>9.9</v>
      </c>
      <c r="W57" s="154" t="n">
        <v>2</v>
      </c>
      <c r="X57" s="231" t="n">
        <v>7.2</v>
      </c>
      <c r="Y57" s="154" t="s">
        <v>34</v>
      </c>
      <c r="Z57" s="154" t="s">
        <v>34</v>
      </c>
      <c r="AA57" s="154" t="s">
        <v>34</v>
      </c>
      <c r="AB57" s="154" t="s">
        <v>34</v>
      </c>
      <c r="AC57" s="330" t="n">
        <v>2</v>
      </c>
      <c r="AD57" s="154" t="s">
        <v>34</v>
      </c>
      <c r="AE57" s="157" t="n"/>
    </row>
    <row customFormat="true" ht="15" outlineLevel="0" r="58" s="157">
      <c r="A58" s="333" t="s">
        <v>83</v>
      </c>
      <c r="B58" s="154" t="n">
        <v>49</v>
      </c>
      <c r="C58" s="154" t="n">
        <v>40</v>
      </c>
      <c r="D58" s="154" t="n">
        <v>40</v>
      </c>
      <c r="E58" s="220" t="n">
        <f aca="false" ca="false" dt2D="false" dtr="false" t="normal">D58/B58</f>
        <v>0.8163265306122449</v>
      </c>
      <c r="F58" s="154" t="n">
        <v>3</v>
      </c>
      <c r="G58" s="231" t="n">
        <f aca="false" ca="false" dt2D="false" dtr="false" t="normal">F58/C58*100</f>
        <v>7.5</v>
      </c>
      <c r="H58" s="154" t="s">
        <v>34</v>
      </c>
      <c r="I58" s="154" t="s">
        <v>34</v>
      </c>
      <c r="J58" s="154" t="s">
        <v>34</v>
      </c>
      <c r="K58" s="154" t="s">
        <v>34</v>
      </c>
      <c r="L58" s="154" t="n">
        <v>3</v>
      </c>
      <c r="M58" s="154" t="s">
        <v>34</v>
      </c>
      <c r="N58" s="154" t="n">
        <v>1</v>
      </c>
      <c r="O58" s="154" t="s">
        <v>34</v>
      </c>
      <c r="P58" s="154" t="s">
        <v>34</v>
      </c>
      <c r="Q58" s="154" t="s">
        <v>34</v>
      </c>
      <c r="R58" s="154" t="n">
        <v>1</v>
      </c>
      <c r="S58" s="154" t="s">
        <v>34</v>
      </c>
      <c r="T58" s="231" t="n">
        <v>33.4</v>
      </c>
      <c r="U58" s="154" t="n">
        <v>3</v>
      </c>
      <c r="V58" s="231" t="n">
        <v>9.9</v>
      </c>
      <c r="W58" s="154" t="n">
        <v>3</v>
      </c>
      <c r="X58" s="231" t="n">
        <v>7.5</v>
      </c>
      <c r="Y58" s="154" t="s">
        <v>34</v>
      </c>
      <c r="Z58" s="154" t="s">
        <v>34</v>
      </c>
      <c r="AA58" s="154" t="s">
        <v>34</v>
      </c>
      <c r="AB58" s="154" t="s">
        <v>34</v>
      </c>
      <c r="AC58" s="330" t="n">
        <v>3</v>
      </c>
      <c r="AD58" s="154" t="s">
        <v>34</v>
      </c>
      <c r="AE58" s="157" t="n"/>
    </row>
    <row customFormat="true" ht="15" outlineLevel="0" r="59" s="157">
      <c r="A59" s="333" t="s">
        <v>78</v>
      </c>
      <c r="B59" s="154" t="n">
        <v>51.67</v>
      </c>
      <c r="C59" s="154" t="n">
        <v>44</v>
      </c>
      <c r="D59" s="154" t="n">
        <v>44</v>
      </c>
      <c r="E59" s="220" t="n">
        <f aca="false" ca="false" dt2D="false" dtr="false" t="normal">D59/B59</f>
        <v>0.8515579640023224</v>
      </c>
      <c r="F59" s="154" t="n">
        <v>4</v>
      </c>
      <c r="G59" s="231" t="n">
        <v>8.4</v>
      </c>
      <c r="H59" s="154" t="s">
        <v>34</v>
      </c>
      <c r="I59" s="154" t="s">
        <v>34</v>
      </c>
      <c r="J59" s="154" t="s">
        <v>34</v>
      </c>
      <c r="K59" s="154" t="s">
        <v>34</v>
      </c>
      <c r="L59" s="154" t="n">
        <v>4</v>
      </c>
      <c r="M59" s="154" t="s">
        <v>34</v>
      </c>
      <c r="N59" s="154" t="n">
        <v>3</v>
      </c>
      <c r="O59" s="154" t="s">
        <v>34</v>
      </c>
      <c r="P59" s="154" t="s">
        <v>34</v>
      </c>
      <c r="Q59" s="154" t="s">
        <v>34</v>
      </c>
      <c r="R59" s="154" t="n">
        <v>3</v>
      </c>
      <c r="S59" s="154" t="s">
        <v>34</v>
      </c>
      <c r="T59" s="231" t="n">
        <v>75</v>
      </c>
      <c r="U59" s="154" t="n">
        <v>4</v>
      </c>
      <c r="V59" s="231" t="n">
        <v>9.9</v>
      </c>
      <c r="W59" s="154" t="n">
        <v>4</v>
      </c>
      <c r="X59" s="231" t="n">
        <v>9.1</v>
      </c>
      <c r="Y59" s="154" t="s">
        <v>34</v>
      </c>
      <c r="Z59" s="154" t="s">
        <v>34</v>
      </c>
      <c r="AA59" s="154" t="s">
        <v>34</v>
      </c>
      <c r="AB59" s="154" t="s">
        <v>34</v>
      </c>
      <c r="AC59" s="330" t="n">
        <v>4</v>
      </c>
      <c r="AD59" s="154" t="s">
        <v>34</v>
      </c>
      <c r="AE59" s="157" t="n"/>
    </row>
    <row customFormat="true" ht="15" outlineLevel="0" r="60" s="157">
      <c r="A60" s="333" t="s">
        <v>80</v>
      </c>
      <c r="B60" s="154" t="n">
        <v>38.49</v>
      </c>
      <c r="C60" s="154" t="n">
        <v>32</v>
      </c>
      <c r="D60" s="154" t="n">
        <v>32</v>
      </c>
      <c r="E60" s="220" t="n">
        <f aca="false" ca="false" dt2D="false" dtr="false" t="normal">D60/B60</f>
        <v>0.8313847752663029</v>
      </c>
      <c r="F60" s="154" t="n">
        <v>3</v>
      </c>
      <c r="G60" s="231" t="n">
        <f aca="false" ca="false" dt2D="false" dtr="false" t="normal">F60/C60*100</f>
        <v>9.375</v>
      </c>
      <c r="H60" s="154" t="s">
        <v>34</v>
      </c>
      <c r="I60" s="154" t="s">
        <v>34</v>
      </c>
      <c r="J60" s="154" t="s">
        <v>34</v>
      </c>
      <c r="K60" s="154" t="s">
        <v>34</v>
      </c>
      <c r="L60" s="154" t="n">
        <v>3</v>
      </c>
      <c r="M60" s="154" t="s">
        <v>34</v>
      </c>
      <c r="N60" s="154" t="n">
        <v>3</v>
      </c>
      <c r="O60" s="154" t="s">
        <v>34</v>
      </c>
      <c r="P60" s="154" t="s">
        <v>34</v>
      </c>
      <c r="Q60" s="154" t="s">
        <v>34</v>
      </c>
      <c r="R60" s="154" t="n">
        <v>3</v>
      </c>
      <c r="S60" s="154" t="s">
        <v>34</v>
      </c>
      <c r="T60" s="231" t="n">
        <v>100</v>
      </c>
      <c r="U60" s="154" t="n">
        <v>3</v>
      </c>
      <c r="V60" s="231" t="n">
        <v>9.9</v>
      </c>
      <c r="W60" s="154" t="n">
        <v>3</v>
      </c>
      <c r="X60" s="231" t="n">
        <v>9.4</v>
      </c>
      <c r="Y60" s="154" t="s">
        <v>34</v>
      </c>
      <c r="Z60" s="154" t="s">
        <v>34</v>
      </c>
      <c r="AA60" s="154" t="s">
        <v>34</v>
      </c>
      <c r="AB60" s="154" t="s">
        <v>34</v>
      </c>
      <c r="AC60" s="330" t="n">
        <v>3</v>
      </c>
      <c r="AD60" s="154" t="s">
        <v>34</v>
      </c>
      <c r="AE60" s="157" t="n"/>
    </row>
    <row customFormat="true" ht="15" outlineLevel="0" r="61" s="157">
      <c r="A61" s="333" t="s">
        <v>82</v>
      </c>
      <c r="B61" s="154" t="n">
        <v>21.05</v>
      </c>
      <c r="C61" s="154" t="n">
        <v>28</v>
      </c>
      <c r="D61" s="154" t="n">
        <v>28</v>
      </c>
      <c r="E61" s="220" t="n">
        <f aca="false" ca="false" dt2D="false" dtr="false" t="normal">D61/B61</f>
        <v>1.330166270783848</v>
      </c>
      <c r="F61" s="154" t="n">
        <v>2</v>
      </c>
      <c r="G61" s="231" t="n">
        <v>7.2</v>
      </c>
      <c r="H61" s="154" t="s">
        <v>34</v>
      </c>
      <c r="I61" s="154" t="s">
        <v>34</v>
      </c>
      <c r="J61" s="154" t="s">
        <v>34</v>
      </c>
      <c r="K61" s="154" t="s">
        <v>34</v>
      </c>
      <c r="L61" s="154" t="n">
        <v>2</v>
      </c>
      <c r="M61" s="154" t="s">
        <v>34</v>
      </c>
      <c r="N61" s="277" t="n">
        <v>1</v>
      </c>
      <c r="O61" s="277" t="s">
        <v>34</v>
      </c>
      <c r="P61" s="277" t="s">
        <v>34</v>
      </c>
      <c r="Q61" s="277" t="s">
        <v>34</v>
      </c>
      <c r="R61" s="277" t="n">
        <v>1</v>
      </c>
      <c r="S61" s="277" t="s">
        <v>34</v>
      </c>
      <c r="T61" s="332" t="n">
        <v>50</v>
      </c>
      <c r="U61" s="277" t="n">
        <v>2</v>
      </c>
      <c r="V61" s="231" t="n">
        <v>9.9</v>
      </c>
      <c r="W61" s="154" t="n">
        <v>2</v>
      </c>
      <c r="X61" s="231" t="n">
        <v>7.2</v>
      </c>
      <c r="Y61" s="154" t="s">
        <v>34</v>
      </c>
      <c r="Z61" s="154" t="s">
        <v>34</v>
      </c>
      <c r="AA61" s="154" t="s">
        <v>34</v>
      </c>
      <c r="AB61" s="154" t="s">
        <v>34</v>
      </c>
      <c r="AC61" s="330" t="n">
        <v>2</v>
      </c>
      <c r="AD61" s="154" t="s">
        <v>34</v>
      </c>
      <c r="AE61" s="157" t="n"/>
    </row>
    <row customFormat="true" ht="15" outlineLevel="0" r="62" s="329">
      <c r="A62" s="333" t="s">
        <v>81</v>
      </c>
      <c r="B62" s="154" t="n">
        <v>36.84</v>
      </c>
      <c r="C62" s="154" t="n">
        <v>68</v>
      </c>
      <c r="D62" s="154" t="n">
        <v>68</v>
      </c>
      <c r="E62" s="220" t="n">
        <f aca="false" ca="false" dt2D="false" dtr="false" t="normal">D62/B62</f>
        <v>1.8458197611292073</v>
      </c>
      <c r="F62" s="154" t="n"/>
      <c r="G62" s="231" t="s">
        <v>34</v>
      </c>
      <c r="H62" s="154" t="s">
        <v>34</v>
      </c>
      <c r="I62" s="154" t="s">
        <v>34</v>
      </c>
      <c r="J62" s="154" t="s">
        <v>34</v>
      </c>
      <c r="K62" s="154" t="s">
        <v>34</v>
      </c>
      <c r="L62" s="154" t="s">
        <v>34</v>
      </c>
      <c r="M62" s="154" t="s">
        <v>34</v>
      </c>
      <c r="N62" s="154" t="s">
        <v>34</v>
      </c>
      <c r="O62" s="154" t="s">
        <v>34</v>
      </c>
      <c r="P62" s="154" t="s">
        <v>34</v>
      </c>
      <c r="Q62" s="154" t="s">
        <v>34</v>
      </c>
      <c r="R62" s="154" t="s">
        <v>34</v>
      </c>
      <c r="S62" s="154" t="s">
        <v>34</v>
      </c>
      <c r="T62" s="154" t="s">
        <v>34</v>
      </c>
      <c r="U62" s="154" t="s">
        <v>34</v>
      </c>
      <c r="V62" s="154" t="s">
        <v>34</v>
      </c>
      <c r="W62" s="154" t="s">
        <v>34</v>
      </c>
      <c r="X62" s="154" t="s">
        <v>34</v>
      </c>
      <c r="Y62" s="154" t="s">
        <v>34</v>
      </c>
      <c r="Z62" s="154" t="s">
        <v>34</v>
      </c>
      <c r="AA62" s="154" t="s">
        <v>34</v>
      </c>
      <c r="AB62" s="154" t="s">
        <v>34</v>
      </c>
      <c r="AC62" s="154" t="s">
        <v>34</v>
      </c>
      <c r="AD62" s="154" t="s">
        <v>34</v>
      </c>
      <c r="AE62" s="157" t="n"/>
    </row>
    <row customFormat="true" ht="15" outlineLevel="0" r="63" s="329">
      <c r="A63" s="331" t="s">
        <v>263</v>
      </c>
      <c r="B63" s="154" t="n">
        <f aca="false" ca="false" dt2D="false" dtr="false" t="normal">16.69+21.68+29.55</f>
        <v>67.92</v>
      </c>
      <c r="C63" s="154" t="n">
        <v>24</v>
      </c>
      <c r="D63" s="154" t="n">
        <v>24</v>
      </c>
      <c r="E63" s="220" t="n">
        <f aca="false" ca="false" dt2D="false" dtr="false" t="normal">D63/B63</f>
        <v>0.35335689045936397</v>
      </c>
      <c r="F63" s="154" t="n">
        <v>2</v>
      </c>
      <c r="G63" s="231" t="n">
        <v>8.4</v>
      </c>
      <c r="H63" s="154" t="s">
        <v>34</v>
      </c>
      <c r="I63" s="154" t="s">
        <v>34</v>
      </c>
      <c r="J63" s="154" t="s">
        <v>34</v>
      </c>
      <c r="K63" s="154" t="s">
        <v>34</v>
      </c>
      <c r="L63" s="154" t="n">
        <v>2</v>
      </c>
      <c r="M63" s="154" t="s">
        <v>34</v>
      </c>
      <c r="N63" s="154" t="n">
        <v>2</v>
      </c>
      <c r="O63" s="154" t="s">
        <v>34</v>
      </c>
      <c r="P63" s="154" t="s">
        <v>34</v>
      </c>
      <c r="Q63" s="154" t="s">
        <v>34</v>
      </c>
      <c r="R63" s="154" t="n">
        <v>2</v>
      </c>
      <c r="S63" s="154" t="s">
        <v>34</v>
      </c>
      <c r="T63" s="231" t="n">
        <v>100</v>
      </c>
      <c r="U63" s="154" t="n">
        <v>2</v>
      </c>
      <c r="V63" s="231" t="n">
        <v>9.9</v>
      </c>
      <c r="W63" s="154" t="n">
        <v>2</v>
      </c>
      <c r="X63" s="231" t="n">
        <v>8.4</v>
      </c>
      <c r="Y63" s="154" t="s">
        <v>34</v>
      </c>
      <c r="Z63" s="154" t="s">
        <v>34</v>
      </c>
      <c r="AA63" s="154" t="s">
        <v>34</v>
      </c>
      <c r="AB63" s="154" t="s">
        <v>34</v>
      </c>
      <c r="AC63" s="330" t="n">
        <v>2</v>
      </c>
      <c r="AD63" s="154" t="s">
        <v>34</v>
      </c>
      <c r="AE63" s="157" t="n"/>
    </row>
    <row customFormat="true" ht="15" outlineLevel="0" r="64" s="334">
      <c r="A64" s="335" t="s">
        <v>37</v>
      </c>
      <c r="B64" s="228" t="n">
        <f aca="false" ca="false" dt2D="false" dtr="false" t="normal">SUM(B57:B63)</f>
        <v>295.52000000000004</v>
      </c>
      <c r="C64" s="228" t="n">
        <f aca="false" ca="false" dt2D="false" dtr="false" t="normal">SUM(C57:C63)</f>
        <v>264</v>
      </c>
      <c r="D64" s="228" t="n">
        <f aca="false" ca="false" dt2D="false" dtr="false" t="normal">SUM(D57:D63)</f>
        <v>264</v>
      </c>
      <c r="E64" s="237" t="n">
        <f aca="false" ca="false" dt2D="false" dtr="false" t="normal">D64/B64</f>
        <v>0.8933405522468867</v>
      </c>
      <c r="F64" s="228" t="n">
        <f aca="false" ca="false" dt2D="false" dtr="false" t="normal">SUM(F57:F63)</f>
        <v>16</v>
      </c>
      <c r="G64" s="232" t="n">
        <f aca="false" ca="false" dt2D="false" dtr="false" t="normal">F64*100/C64</f>
        <v>6.0606060606060606</v>
      </c>
      <c r="H64" s="228" t="s">
        <v>34</v>
      </c>
      <c r="I64" s="228" t="s">
        <v>34</v>
      </c>
      <c r="J64" s="228" t="s">
        <v>34</v>
      </c>
      <c r="K64" s="228" t="s">
        <v>34</v>
      </c>
      <c r="L64" s="228" t="n">
        <f aca="false" ca="false" dt2D="false" dtr="false" t="normal">SUM(L57:L63)</f>
        <v>16</v>
      </c>
      <c r="M64" s="228" t="s">
        <v>34</v>
      </c>
      <c r="N64" s="228" t="n">
        <f aca="false" ca="false" dt2D="false" dtr="false" t="normal">SUM(N57:N63)</f>
        <v>11</v>
      </c>
      <c r="O64" s="228" t="s">
        <v>34</v>
      </c>
      <c r="P64" s="228" t="s">
        <v>34</v>
      </c>
      <c r="Q64" s="228" t="s">
        <v>34</v>
      </c>
      <c r="R64" s="228" t="n">
        <f aca="false" ca="false" dt2D="false" dtr="false" t="normal">SUM(R57:R63)</f>
        <v>11</v>
      </c>
      <c r="S64" s="228" t="s">
        <v>34</v>
      </c>
      <c r="T64" s="232" t="s">
        <v>34</v>
      </c>
      <c r="U64" s="228" t="n">
        <f aca="false" ca="false" dt2D="false" dtr="false" t="normal">SUM(U57:U63)</f>
        <v>16</v>
      </c>
      <c r="V64" s="232" t="s">
        <v>34</v>
      </c>
      <c r="W64" s="228" t="n">
        <f aca="false" ca="false" dt2D="false" dtr="false" t="normal">SUM(W57:W63)</f>
        <v>16</v>
      </c>
      <c r="X64" s="232" t="s">
        <v>34</v>
      </c>
      <c r="Y64" s="228" t="s">
        <v>34</v>
      </c>
      <c r="Z64" s="228" t="s">
        <v>34</v>
      </c>
      <c r="AA64" s="228" t="s">
        <v>34</v>
      </c>
      <c r="AB64" s="228" t="s">
        <v>34</v>
      </c>
      <c r="AC64" s="336" t="n">
        <f aca="false" ca="false" dt2D="false" dtr="false" t="normal">SUM(AC57:AC63)</f>
        <v>16</v>
      </c>
      <c r="AD64" s="228" t="s">
        <v>34</v>
      </c>
      <c r="AE64" s="157" t="n"/>
    </row>
    <row customFormat="true" ht="15" outlineLevel="0" r="65" s="329">
      <c r="A65" s="154" t="s">
        <v>231</v>
      </c>
      <c r="B65" s="154" t="n"/>
      <c r="C65" s="154" t="n"/>
      <c r="D65" s="154" t="n"/>
      <c r="E65" s="220" t="n"/>
      <c r="F65" s="154" t="n"/>
      <c r="G65" s="231" t="n"/>
      <c r="H65" s="154" t="n"/>
      <c r="I65" s="154" t="n"/>
      <c r="J65" s="154" t="n"/>
      <c r="K65" s="154" t="n"/>
      <c r="L65" s="154" t="n"/>
      <c r="M65" s="154" t="n"/>
      <c r="N65" s="154" t="n"/>
      <c r="O65" s="154" t="n"/>
      <c r="P65" s="154" t="n"/>
      <c r="Q65" s="154" t="n"/>
      <c r="R65" s="154" t="n"/>
      <c r="S65" s="154" t="n"/>
      <c r="T65" s="154" t="n"/>
      <c r="U65" s="154" t="n"/>
      <c r="V65" s="154" t="n"/>
      <c r="W65" s="154" t="n"/>
      <c r="X65" s="231" t="n"/>
      <c r="Y65" s="154" t="n"/>
      <c r="Z65" s="154" t="n"/>
      <c r="AA65" s="154" t="n"/>
      <c r="AB65" s="154" t="n"/>
      <c r="AC65" s="330" t="n"/>
      <c r="AD65" s="154" t="s">
        <v>34</v>
      </c>
      <c r="AE65" s="157" t="n"/>
    </row>
    <row customFormat="true" ht="15" outlineLevel="0" r="66" s="329">
      <c r="A66" s="333" t="s">
        <v>89</v>
      </c>
      <c r="B66" s="154" t="n">
        <v>133.6</v>
      </c>
      <c r="C66" s="154" t="n">
        <v>24</v>
      </c>
      <c r="D66" s="154" t="n">
        <v>24</v>
      </c>
      <c r="E66" s="220" t="n">
        <f aca="false" ca="false" dt2D="false" dtr="false" t="normal">D66/B66</f>
        <v>0.17964071856287425</v>
      </c>
      <c r="F66" s="154" t="s">
        <v>34</v>
      </c>
      <c r="G66" s="154" t="s">
        <v>34</v>
      </c>
      <c r="H66" s="154" t="s">
        <v>34</v>
      </c>
      <c r="I66" s="154" t="s">
        <v>34</v>
      </c>
      <c r="J66" s="154" t="s">
        <v>34</v>
      </c>
      <c r="K66" s="154" t="s">
        <v>34</v>
      </c>
      <c r="L66" s="154" t="s">
        <v>34</v>
      </c>
      <c r="M66" s="154" t="s">
        <v>34</v>
      </c>
      <c r="N66" s="154" t="s">
        <v>34</v>
      </c>
      <c r="O66" s="154" t="s">
        <v>34</v>
      </c>
      <c r="P66" s="154" t="s">
        <v>34</v>
      </c>
      <c r="Q66" s="154" t="s">
        <v>34</v>
      </c>
      <c r="R66" s="154" t="s">
        <v>34</v>
      </c>
      <c r="S66" s="154" t="s">
        <v>34</v>
      </c>
      <c r="T66" s="154" t="s">
        <v>34</v>
      </c>
      <c r="U66" s="154" t="s">
        <v>34</v>
      </c>
      <c r="V66" s="154" t="s">
        <v>34</v>
      </c>
      <c r="W66" s="154" t="s">
        <v>34</v>
      </c>
      <c r="X66" s="154" t="s">
        <v>34</v>
      </c>
      <c r="Y66" s="154" t="s">
        <v>34</v>
      </c>
      <c r="Z66" s="154" t="s">
        <v>34</v>
      </c>
      <c r="AA66" s="154" t="s">
        <v>34</v>
      </c>
      <c r="AB66" s="154" t="s">
        <v>34</v>
      </c>
      <c r="AC66" s="154" t="s">
        <v>34</v>
      </c>
      <c r="AD66" s="154" t="s">
        <v>34</v>
      </c>
      <c r="AE66" s="157" t="n"/>
    </row>
    <row customFormat="true" ht="15" outlineLevel="0" r="67" s="157">
      <c r="A67" s="333" t="s">
        <v>90</v>
      </c>
      <c r="B67" s="154" t="n">
        <v>9.58</v>
      </c>
      <c r="C67" s="154" t="n">
        <v>20</v>
      </c>
      <c r="D67" s="154" t="n">
        <v>20</v>
      </c>
      <c r="E67" s="220" t="n">
        <f aca="false" ca="false" dt2D="false" dtr="false" t="normal">D67/B67</f>
        <v>2.0876826722338206</v>
      </c>
      <c r="F67" s="154" t="n">
        <v>1</v>
      </c>
      <c r="G67" s="231" t="n">
        <v>5</v>
      </c>
      <c r="H67" s="154" t="s">
        <v>34</v>
      </c>
      <c r="I67" s="154" t="s">
        <v>34</v>
      </c>
      <c r="J67" s="154" t="s">
        <v>34</v>
      </c>
      <c r="K67" s="154" t="s">
        <v>34</v>
      </c>
      <c r="L67" s="154" t="n">
        <v>1</v>
      </c>
      <c r="M67" s="154" t="s">
        <v>34</v>
      </c>
      <c r="N67" s="154" t="n">
        <v>1</v>
      </c>
      <c r="O67" s="154" t="s">
        <v>34</v>
      </c>
      <c r="P67" s="154" t="s">
        <v>34</v>
      </c>
      <c r="Q67" s="154" t="s">
        <v>34</v>
      </c>
      <c r="R67" s="154" t="n">
        <v>1</v>
      </c>
      <c r="S67" s="154" t="s">
        <v>34</v>
      </c>
      <c r="T67" s="231" t="n">
        <v>100</v>
      </c>
      <c r="U67" s="154" t="n">
        <v>1</v>
      </c>
      <c r="V67" s="231" t="n">
        <v>9.9</v>
      </c>
      <c r="W67" s="154" t="n">
        <v>1</v>
      </c>
      <c r="X67" s="231" t="n">
        <v>5</v>
      </c>
      <c r="Y67" s="154" t="s">
        <v>34</v>
      </c>
      <c r="Z67" s="154" t="s">
        <v>34</v>
      </c>
      <c r="AA67" s="154" t="s">
        <v>34</v>
      </c>
      <c r="AB67" s="154" t="s">
        <v>34</v>
      </c>
      <c r="AC67" s="330" t="n">
        <v>1</v>
      </c>
      <c r="AD67" s="154" t="s">
        <v>34</v>
      </c>
      <c r="AE67" s="157" t="n"/>
    </row>
    <row customFormat="true" ht="15" outlineLevel="0" r="68" s="329">
      <c r="A68" s="333" t="s">
        <v>91</v>
      </c>
      <c r="B68" s="154" t="n">
        <v>32.67</v>
      </c>
      <c r="C68" s="154" t="n">
        <v>8</v>
      </c>
      <c r="D68" s="154" t="n">
        <v>8</v>
      </c>
      <c r="E68" s="220" t="n">
        <f aca="false" ca="false" dt2D="false" dtr="false" t="normal">D68/B68</f>
        <v>0.24487297214569942</v>
      </c>
      <c r="F68" s="154" t="s">
        <v>34</v>
      </c>
      <c r="G68" s="154" t="s">
        <v>34</v>
      </c>
      <c r="H68" s="154" t="s">
        <v>34</v>
      </c>
      <c r="I68" s="154" t="s">
        <v>34</v>
      </c>
      <c r="J68" s="154" t="s">
        <v>34</v>
      </c>
      <c r="K68" s="154" t="s">
        <v>34</v>
      </c>
      <c r="L68" s="154" t="s">
        <v>34</v>
      </c>
      <c r="M68" s="154" t="s">
        <v>34</v>
      </c>
      <c r="N68" s="154" t="s">
        <v>34</v>
      </c>
      <c r="O68" s="154" t="s">
        <v>34</v>
      </c>
      <c r="P68" s="154" t="s">
        <v>34</v>
      </c>
      <c r="Q68" s="154" t="s">
        <v>34</v>
      </c>
      <c r="R68" s="154" t="s">
        <v>34</v>
      </c>
      <c r="S68" s="154" t="s">
        <v>34</v>
      </c>
      <c r="T68" s="154" t="s">
        <v>34</v>
      </c>
      <c r="U68" s="154" t="s">
        <v>34</v>
      </c>
      <c r="V68" s="154" t="s">
        <v>34</v>
      </c>
      <c r="W68" s="154" t="s">
        <v>34</v>
      </c>
      <c r="X68" s="154" t="s">
        <v>34</v>
      </c>
      <c r="Y68" s="154" t="s">
        <v>34</v>
      </c>
      <c r="Z68" s="154" t="s">
        <v>34</v>
      </c>
      <c r="AA68" s="154" t="s">
        <v>34</v>
      </c>
      <c r="AB68" s="154" t="s">
        <v>34</v>
      </c>
      <c r="AC68" s="154" t="s">
        <v>34</v>
      </c>
      <c r="AD68" s="154" t="s">
        <v>34</v>
      </c>
      <c r="AE68" s="157" t="n"/>
    </row>
    <row customFormat="true" ht="15" outlineLevel="0" r="69" s="334">
      <c r="A69" s="335" t="s">
        <v>37</v>
      </c>
      <c r="B69" s="228" t="n">
        <f aca="false" ca="false" dt2D="false" dtr="false" t="normal">SUM(B66:B68)</f>
        <v>175.85000000000002</v>
      </c>
      <c r="C69" s="228" t="n">
        <f aca="false" ca="false" dt2D="false" dtr="false" t="normal">SUM(C66:C68)</f>
        <v>52</v>
      </c>
      <c r="D69" s="228" t="n">
        <f aca="false" ca="false" dt2D="false" dtr="false" t="normal">SUM(D66:D68)</f>
        <v>52</v>
      </c>
      <c r="E69" s="237" t="n">
        <f aca="false" ca="false" dt2D="false" dtr="false" t="normal">D69/B69</f>
        <v>0.2957065680978106</v>
      </c>
      <c r="F69" s="228" t="n">
        <f aca="false" ca="false" dt2D="false" dtr="false" t="normal">SUM(F66:F68)</f>
        <v>1</v>
      </c>
      <c r="G69" s="232" t="n">
        <f aca="false" ca="false" dt2D="false" dtr="false" t="normal">F69*100/C69</f>
        <v>1.9230769230769231</v>
      </c>
      <c r="H69" s="228" t="s">
        <v>34</v>
      </c>
      <c r="I69" s="228" t="s">
        <v>34</v>
      </c>
      <c r="J69" s="228" t="s">
        <v>34</v>
      </c>
      <c r="K69" s="228" t="s">
        <v>34</v>
      </c>
      <c r="L69" s="228" t="n">
        <f aca="false" ca="false" dt2D="false" dtr="false" t="normal">SUM(L66:L68)</f>
        <v>1</v>
      </c>
      <c r="M69" s="228" t="s">
        <v>34</v>
      </c>
      <c r="N69" s="228" t="n">
        <f aca="false" ca="false" dt2D="false" dtr="false" t="normal">SUM(N66:N68)</f>
        <v>1</v>
      </c>
      <c r="O69" s="228" t="s">
        <v>34</v>
      </c>
      <c r="P69" s="228" t="s">
        <v>34</v>
      </c>
      <c r="Q69" s="228" t="s">
        <v>34</v>
      </c>
      <c r="R69" s="228" t="n">
        <f aca="false" ca="false" dt2D="false" dtr="false" t="normal">SUM(R66:R68)</f>
        <v>1</v>
      </c>
      <c r="S69" s="228" t="s">
        <v>34</v>
      </c>
      <c r="T69" s="228" t="s">
        <v>34</v>
      </c>
      <c r="U69" s="228" t="n">
        <f aca="false" ca="false" dt2D="false" dtr="false" t="normal">SUM(U66:U68)</f>
        <v>1</v>
      </c>
      <c r="V69" s="232" t="s">
        <v>34</v>
      </c>
      <c r="W69" s="228" t="n">
        <f aca="false" ca="false" dt2D="false" dtr="false" t="normal">SUM(W66:W68)</f>
        <v>1</v>
      </c>
      <c r="X69" s="232" t="s">
        <v>34</v>
      </c>
      <c r="Y69" s="228" t="s">
        <v>34</v>
      </c>
      <c r="Z69" s="228" t="s">
        <v>34</v>
      </c>
      <c r="AA69" s="228" t="s">
        <v>34</v>
      </c>
      <c r="AB69" s="228" t="s">
        <v>34</v>
      </c>
      <c r="AC69" s="336" t="n">
        <f aca="false" ca="false" dt2D="false" dtr="false" t="normal">SUM(AC66:AC68)</f>
        <v>1</v>
      </c>
      <c r="AD69" s="228" t="s">
        <v>34</v>
      </c>
      <c r="AE69" s="157" t="n"/>
    </row>
    <row customFormat="true" ht="15" outlineLevel="0" r="70" s="329">
      <c r="A70" s="154" t="s">
        <v>85</v>
      </c>
      <c r="B70" s="154" t="n"/>
      <c r="C70" s="154" t="n"/>
      <c r="D70" s="154" t="n"/>
      <c r="E70" s="220" t="n"/>
      <c r="F70" s="154" t="n"/>
      <c r="G70" s="231" t="n"/>
      <c r="H70" s="154" t="n"/>
      <c r="I70" s="154" t="n"/>
      <c r="J70" s="154" t="n"/>
      <c r="K70" s="154" t="n"/>
      <c r="L70" s="154" t="n"/>
      <c r="M70" s="154" t="n"/>
      <c r="N70" s="154" t="n"/>
      <c r="O70" s="154" t="n"/>
      <c r="P70" s="154" t="n"/>
      <c r="Q70" s="154" t="n"/>
      <c r="R70" s="154" t="n"/>
      <c r="S70" s="154" t="n"/>
      <c r="T70" s="154" t="n"/>
      <c r="U70" s="154" t="n"/>
      <c r="V70" s="154" t="n"/>
      <c r="W70" s="154" t="n"/>
      <c r="X70" s="231" t="n"/>
      <c r="Y70" s="154" t="n"/>
      <c r="Z70" s="154" t="n"/>
      <c r="AA70" s="154" t="n"/>
      <c r="AB70" s="154" t="n"/>
      <c r="AC70" s="330" t="n"/>
      <c r="AD70" s="154" t="n"/>
      <c r="AE70" s="157" t="n"/>
    </row>
    <row customFormat="true" ht="15" outlineLevel="0" r="71" s="329">
      <c r="A71" s="331" t="s">
        <v>206</v>
      </c>
      <c r="B71" s="154" t="n">
        <v>8.63</v>
      </c>
      <c r="C71" s="154" t="n">
        <v>4</v>
      </c>
      <c r="D71" s="154" t="n">
        <v>8</v>
      </c>
      <c r="E71" s="220" t="n">
        <f aca="false" ca="false" dt2D="false" dtr="false" t="normal">D71/B71</f>
        <v>0.9269988412514484</v>
      </c>
      <c r="F71" s="154" t="s">
        <v>34</v>
      </c>
      <c r="G71" s="154" t="s">
        <v>34</v>
      </c>
      <c r="H71" s="154" t="s">
        <v>34</v>
      </c>
      <c r="I71" s="154" t="s">
        <v>34</v>
      </c>
      <c r="J71" s="154" t="s">
        <v>34</v>
      </c>
      <c r="K71" s="154" t="s">
        <v>34</v>
      </c>
      <c r="L71" s="154" t="s">
        <v>34</v>
      </c>
      <c r="M71" s="154" t="s">
        <v>34</v>
      </c>
      <c r="N71" s="154" t="s">
        <v>34</v>
      </c>
      <c r="O71" s="154" t="s">
        <v>34</v>
      </c>
      <c r="P71" s="154" t="s">
        <v>34</v>
      </c>
      <c r="Q71" s="154" t="s">
        <v>34</v>
      </c>
      <c r="R71" s="154" t="s">
        <v>34</v>
      </c>
      <c r="S71" s="154" t="s">
        <v>34</v>
      </c>
      <c r="T71" s="154" t="s">
        <v>34</v>
      </c>
      <c r="U71" s="154" t="s">
        <v>34</v>
      </c>
      <c r="V71" s="154" t="s">
        <v>34</v>
      </c>
      <c r="W71" s="154" t="s">
        <v>34</v>
      </c>
      <c r="X71" s="154" t="s">
        <v>34</v>
      </c>
      <c r="Y71" s="154" t="s">
        <v>34</v>
      </c>
      <c r="Z71" s="154" t="s">
        <v>34</v>
      </c>
      <c r="AA71" s="154" t="s">
        <v>34</v>
      </c>
      <c r="AB71" s="154" t="s">
        <v>34</v>
      </c>
      <c r="AC71" s="154" t="s">
        <v>34</v>
      </c>
      <c r="AD71" s="154" t="s">
        <v>34</v>
      </c>
      <c r="AE71" s="157" t="n"/>
    </row>
    <row customFormat="true" ht="15" outlineLevel="0" r="72" s="334">
      <c r="A72" s="335" t="s">
        <v>37</v>
      </c>
      <c r="B72" s="228" t="n">
        <f aca="false" ca="false" dt2D="false" dtr="false" t="normal">B71</f>
        <v>8.63</v>
      </c>
      <c r="C72" s="228" t="n">
        <f aca="false" ca="false" dt2D="false" dtr="false" t="normal">C71</f>
        <v>4</v>
      </c>
      <c r="D72" s="228" t="n">
        <f aca="false" ca="false" dt2D="false" dtr="false" t="normal">D71</f>
        <v>8</v>
      </c>
      <c r="E72" s="237" t="n">
        <f aca="false" ca="false" dt2D="false" dtr="false" t="normal">D72/B72</f>
        <v>0.9269988412514484</v>
      </c>
      <c r="F72" s="228" t="n">
        <v>0</v>
      </c>
      <c r="G72" s="232" t="n">
        <v>0</v>
      </c>
      <c r="H72" s="228" t="s">
        <v>34</v>
      </c>
      <c r="I72" s="228" t="s">
        <v>34</v>
      </c>
      <c r="J72" s="228" t="s">
        <v>34</v>
      </c>
      <c r="K72" s="228" t="s">
        <v>34</v>
      </c>
      <c r="L72" s="228" t="n">
        <v>0</v>
      </c>
      <c r="M72" s="228" t="s">
        <v>34</v>
      </c>
      <c r="N72" s="228" t="n">
        <v>0</v>
      </c>
      <c r="O72" s="228" t="s">
        <v>34</v>
      </c>
      <c r="P72" s="228" t="s">
        <v>34</v>
      </c>
      <c r="Q72" s="228" t="s">
        <v>34</v>
      </c>
      <c r="R72" s="228" t="n">
        <v>0</v>
      </c>
      <c r="S72" s="228" t="s">
        <v>34</v>
      </c>
      <c r="T72" s="228" t="s">
        <v>34</v>
      </c>
      <c r="U72" s="228" t="n">
        <v>0</v>
      </c>
      <c r="V72" s="228" t="s">
        <v>34</v>
      </c>
      <c r="W72" s="228" t="n">
        <v>0</v>
      </c>
      <c r="X72" s="232" t="s">
        <v>34</v>
      </c>
      <c r="Y72" s="228" t="s">
        <v>34</v>
      </c>
      <c r="Z72" s="228" t="s">
        <v>34</v>
      </c>
      <c r="AA72" s="228" t="s">
        <v>34</v>
      </c>
      <c r="AB72" s="228" t="s">
        <v>34</v>
      </c>
      <c r="AC72" s="336" t="n">
        <v>0</v>
      </c>
      <c r="AD72" s="228" t="s">
        <v>34</v>
      </c>
      <c r="AE72" s="157" t="n"/>
    </row>
    <row customFormat="true" ht="15" outlineLevel="0" r="73" s="329">
      <c r="A73" s="154" t="s">
        <v>92</v>
      </c>
      <c r="B73" s="154" t="n"/>
      <c r="C73" s="154" t="n"/>
      <c r="D73" s="154" t="n"/>
      <c r="E73" s="220" t="n"/>
      <c r="F73" s="154" t="n"/>
      <c r="G73" s="231" t="n"/>
      <c r="H73" s="154" t="n"/>
      <c r="I73" s="154" t="n"/>
      <c r="J73" s="154" t="n"/>
      <c r="K73" s="154" t="n"/>
      <c r="L73" s="154" t="n"/>
      <c r="M73" s="154" t="n"/>
      <c r="N73" s="154" t="n"/>
      <c r="O73" s="154" t="n"/>
      <c r="P73" s="154" t="n"/>
      <c r="Q73" s="154" t="n"/>
      <c r="R73" s="154" t="n"/>
      <c r="S73" s="154" t="n"/>
      <c r="T73" s="154" t="n"/>
      <c r="U73" s="154" t="n"/>
      <c r="V73" s="154" t="n"/>
      <c r="W73" s="154" t="n"/>
      <c r="X73" s="231" t="n"/>
      <c r="Y73" s="154" t="n"/>
      <c r="Z73" s="154" t="n"/>
      <c r="AA73" s="154" t="n"/>
      <c r="AB73" s="154" t="n"/>
      <c r="AC73" s="330" t="n"/>
      <c r="AD73" s="154" t="n"/>
      <c r="AE73" s="157" t="n"/>
    </row>
    <row customFormat="true" ht="15" outlineLevel="0" r="74" s="157">
      <c r="A74" s="331" t="s">
        <v>93</v>
      </c>
      <c r="B74" s="154" t="n">
        <v>39.51</v>
      </c>
      <c r="C74" s="154" t="n">
        <v>20</v>
      </c>
      <c r="D74" s="154" t="n">
        <v>20</v>
      </c>
      <c r="E74" s="220" t="n">
        <f aca="false" ca="false" dt2D="false" dtr="false" t="normal">D74/B74</f>
        <v>0.5062009617818274</v>
      </c>
      <c r="F74" s="154" t="n">
        <v>1</v>
      </c>
      <c r="G74" s="231" t="n">
        <v>9</v>
      </c>
      <c r="H74" s="154" t="s">
        <v>34</v>
      </c>
      <c r="I74" s="154" t="s">
        <v>34</v>
      </c>
      <c r="J74" s="154" t="s">
        <v>34</v>
      </c>
      <c r="K74" s="154" t="s">
        <v>34</v>
      </c>
      <c r="L74" s="154" t="n">
        <v>1</v>
      </c>
      <c r="M74" s="154" t="s">
        <v>34</v>
      </c>
      <c r="N74" s="154" t="n">
        <v>1</v>
      </c>
      <c r="O74" s="154" t="s">
        <v>34</v>
      </c>
      <c r="P74" s="154" t="s">
        <v>34</v>
      </c>
      <c r="Q74" s="154" t="s">
        <v>34</v>
      </c>
      <c r="R74" s="154" t="n">
        <v>1</v>
      </c>
      <c r="S74" s="154" t="s">
        <v>34</v>
      </c>
      <c r="T74" s="154" t="n">
        <v>100</v>
      </c>
      <c r="U74" s="154" t="n">
        <v>1</v>
      </c>
      <c r="V74" s="231" t="n">
        <v>9.9</v>
      </c>
      <c r="W74" s="154" t="n">
        <v>1</v>
      </c>
      <c r="X74" s="231" t="n">
        <v>5</v>
      </c>
      <c r="Y74" s="154" t="s">
        <v>34</v>
      </c>
      <c r="Z74" s="154" t="s">
        <v>34</v>
      </c>
      <c r="AA74" s="154" t="s">
        <v>34</v>
      </c>
      <c r="AB74" s="154" t="s">
        <v>34</v>
      </c>
      <c r="AC74" s="330" t="n">
        <v>1</v>
      </c>
      <c r="AD74" s="154" t="s">
        <v>34</v>
      </c>
      <c r="AE74" s="157" t="n"/>
    </row>
    <row customFormat="true" ht="15" outlineLevel="0" r="75" s="334">
      <c r="A75" s="335" t="s">
        <v>37</v>
      </c>
      <c r="B75" s="228" t="n">
        <f aca="false" ca="false" dt2D="false" dtr="false" t="normal">SUM(B74)</f>
        <v>39.51</v>
      </c>
      <c r="C75" s="228" t="n">
        <f aca="false" ca="false" dt2D="false" dtr="false" t="normal">C74</f>
        <v>20</v>
      </c>
      <c r="D75" s="228" t="n">
        <f aca="false" ca="false" dt2D="false" dtr="false" t="normal">D74</f>
        <v>20</v>
      </c>
      <c r="E75" s="237" t="n">
        <f aca="false" ca="false" dt2D="false" dtr="false" t="normal">D75/B75</f>
        <v>0.5062009617818274</v>
      </c>
      <c r="F75" s="228" t="n">
        <f aca="false" ca="false" dt2D="false" dtr="false" t="normal">F74</f>
        <v>1</v>
      </c>
      <c r="G75" s="232" t="n">
        <f aca="false" ca="false" dt2D="false" dtr="false" t="normal">F75*100/C75</f>
        <v>5</v>
      </c>
      <c r="H75" s="228" t="s">
        <v>34</v>
      </c>
      <c r="I75" s="228" t="s">
        <v>34</v>
      </c>
      <c r="J75" s="228" t="s">
        <v>34</v>
      </c>
      <c r="K75" s="228" t="s">
        <v>34</v>
      </c>
      <c r="L75" s="228" t="n">
        <f aca="false" ca="false" dt2D="false" dtr="false" t="normal">L74</f>
        <v>1</v>
      </c>
      <c r="M75" s="228" t="s">
        <v>34</v>
      </c>
      <c r="N75" s="228" t="n">
        <f aca="false" ca="false" dt2D="false" dtr="false" t="normal">SUM(N74)</f>
        <v>1</v>
      </c>
      <c r="O75" s="228" t="s">
        <v>34</v>
      </c>
      <c r="P75" s="228" t="s">
        <v>34</v>
      </c>
      <c r="Q75" s="228" t="s">
        <v>34</v>
      </c>
      <c r="R75" s="228" t="n">
        <f aca="false" ca="false" dt2D="false" dtr="false" t="normal">SUM(R74)</f>
        <v>1</v>
      </c>
      <c r="S75" s="228" t="s">
        <v>34</v>
      </c>
      <c r="T75" s="228" t="s">
        <v>34</v>
      </c>
      <c r="U75" s="228" t="n">
        <f aca="false" ca="false" dt2D="false" dtr="false" t="normal">SUM(U74)</f>
        <v>1</v>
      </c>
      <c r="V75" s="232" t="s">
        <v>34</v>
      </c>
      <c r="W75" s="228" t="n">
        <f aca="false" ca="false" dt2D="false" dtr="false" t="normal">W74</f>
        <v>1</v>
      </c>
      <c r="X75" s="232" t="s">
        <v>34</v>
      </c>
      <c r="Y75" s="228" t="s">
        <v>34</v>
      </c>
      <c r="Z75" s="228" t="s">
        <v>34</v>
      </c>
      <c r="AA75" s="228" t="s">
        <v>34</v>
      </c>
      <c r="AB75" s="228" t="s">
        <v>34</v>
      </c>
      <c r="AC75" s="336" t="n">
        <f aca="false" ca="false" dt2D="false" dtr="false" t="normal">AC74</f>
        <v>1</v>
      </c>
      <c r="AD75" s="228" t="s">
        <v>34</v>
      </c>
      <c r="AE75" s="157" t="n"/>
    </row>
    <row customFormat="true" ht="15" outlineLevel="0" r="76" s="329">
      <c r="A76" s="154" t="s">
        <v>264</v>
      </c>
      <c r="B76" s="154" t="n"/>
      <c r="C76" s="154" t="n"/>
      <c r="D76" s="154" t="n"/>
      <c r="E76" s="220" t="n"/>
      <c r="F76" s="154" t="n"/>
      <c r="G76" s="231" t="n"/>
      <c r="H76" s="154" t="n"/>
      <c r="I76" s="154" t="n"/>
      <c r="J76" s="154" t="n"/>
      <c r="K76" s="154" t="n"/>
      <c r="L76" s="154" t="n"/>
      <c r="M76" s="154" t="n"/>
      <c r="N76" s="154" t="n"/>
      <c r="O76" s="154" t="n"/>
      <c r="P76" s="154" t="n"/>
      <c r="Q76" s="154" t="n"/>
      <c r="R76" s="154" t="n"/>
      <c r="S76" s="154" t="n"/>
      <c r="T76" s="154" t="n"/>
      <c r="U76" s="154" t="n"/>
      <c r="V76" s="154" t="n"/>
      <c r="W76" s="154" t="n"/>
      <c r="X76" s="231" t="n"/>
      <c r="Y76" s="154" t="n"/>
      <c r="Z76" s="154" t="n"/>
      <c r="AA76" s="154" t="n"/>
      <c r="AB76" s="154" t="n"/>
      <c r="AC76" s="330" t="n"/>
      <c r="AD76" s="154" t="n"/>
      <c r="AE76" s="157" t="n"/>
    </row>
    <row customFormat="true" ht="15" outlineLevel="0" r="77" s="329">
      <c r="A77" s="333" t="s">
        <v>103</v>
      </c>
      <c r="B77" s="154" t="n">
        <v>29.98</v>
      </c>
      <c r="C77" s="154" t="n">
        <v>4</v>
      </c>
      <c r="D77" s="154" t="n">
        <v>4</v>
      </c>
      <c r="E77" s="220" t="n">
        <f aca="false" ca="false" dt2D="false" dtr="false" t="normal">D77/B77</f>
        <v>0.133422281521014</v>
      </c>
      <c r="F77" s="154" t="s">
        <v>34</v>
      </c>
      <c r="G77" s="154" t="s">
        <v>34</v>
      </c>
      <c r="H77" s="154" t="s">
        <v>34</v>
      </c>
      <c r="I77" s="154" t="s">
        <v>34</v>
      </c>
      <c r="J77" s="154" t="s">
        <v>34</v>
      </c>
      <c r="K77" s="154" t="s">
        <v>34</v>
      </c>
      <c r="L77" s="154" t="s">
        <v>34</v>
      </c>
      <c r="M77" s="154" t="s">
        <v>34</v>
      </c>
      <c r="N77" s="154" t="s">
        <v>34</v>
      </c>
      <c r="O77" s="154" t="s">
        <v>34</v>
      </c>
      <c r="P77" s="154" t="s">
        <v>34</v>
      </c>
      <c r="Q77" s="154" t="s">
        <v>34</v>
      </c>
      <c r="R77" s="154" t="s">
        <v>34</v>
      </c>
      <c r="S77" s="154" t="s">
        <v>34</v>
      </c>
      <c r="T77" s="154" t="s">
        <v>34</v>
      </c>
      <c r="U77" s="154" t="s">
        <v>34</v>
      </c>
      <c r="V77" s="154" t="s">
        <v>34</v>
      </c>
      <c r="W77" s="154" t="s">
        <v>34</v>
      </c>
      <c r="X77" s="154" t="s">
        <v>34</v>
      </c>
      <c r="Y77" s="154" t="s">
        <v>34</v>
      </c>
      <c r="Z77" s="154" t="s">
        <v>34</v>
      </c>
      <c r="AA77" s="154" t="s">
        <v>34</v>
      </c>
      <c r="AB77" s="154" t="s">
        <v>34</v>
      </c>
      <c r="AC77" s="154" t="s">
        <v>34</v>
      </c>
      <c r="AD77" s="154" t="s">
        <v>34</v>
      </c>
      <c r="AE77" s="157" t="n"/>
    </row>
    <row customFormat="true" ht="15" outlineLevel="0" r="78" s="329">
      <c r="A78" s="333" t="s">
        <v>265</v>
      </c>
      <c r="B78" s="154" t="n">
        <v>23.33</v>
      </c>
      <c r="C78" s="154" t="n">
        <v>4</v>
      </c>
      <c r="D78" s="154" t="n">
        <v>4</v>
      </c>
      <c r="E78" s="220" t="n">
        <f aca="false" ca="false" dt2D="false" dtr="false" t="normal">D78/B78</f>
        <v>0.17145306472353194</v>
      </c>
      <c r="F78" s="154" t="s">
        <v>34</v>
      </c>
      <c r="G78" s="154" t="s">
        <v>34</v>
      </c>
      <c r="H78" s="154" t="s">
        <v>34</v>
      </c>
      <c r="I78" s="154" t="s">
        <v>34</v>
      </c>
      <c r="J78" s="154" t="s">
        <v>34</v>
      </c>
      <c r="K78" s="154" t="s">
        <v>34</v>
      </c>
      <c r="L78" s="154" t="s">
        <v>34</v>
      </c>
      <c r="M78" s="154" t="s">
        <v>34</v>
      </c>
      <c r="N78" s="154" t="s">
        <v>34</v>
      </c>
      <c r="O78" s="154" t="s">
        <v>34</v>
      </c>
      <c r="P78" s="154" t="s">
        <v>34</v>
      </c>
      <c r="Q78" s="154" t="s">
        <v>34</v>
      </c>
      <c r="R78" s="154" t="s">
        <v>34</v>
      </c>
      <c r="S78" s="154" t="s">
        <v>34</v>
      </c>
      <c r="T78" s="154" t="s">
        <v>34</v>
      </c>
      <c r="U78" s="154" t="s">
        <v>34</v>
      </c>
      <c r="V78" s="154" t="s">
        <v>34</v>
      </c>
      <c r="W78" s="154" t="s">
        <v>34</v>
      </c>
      <c r="X78" s="154" t="s">
        <v>34</v>
      </c>
      <c r="Y78" s="154" t="s">
        <v>34</v>
      </c>
      <c r="Z78" s="154" t="s">
        <v>34</v>
      </c>
      <c r="AA78" s="154" t="s">
        <v>34</v>
      </c>
      <c r="AB78" s="154" t="s">
        <v>34</v>
      </c>
      <c r="AC78" s="154" t="s">
        <v>34</v>
      </c>
      <c r="AD78" s="154" t="s">
        <v>34</v>
      </c>
      <c r="AE78" s="157" t="n"/>
    </row>
    <row customFormat="true" ht="15" outlineLevel="0" r="79" s="329">
      <c r="A79" s="333" t="s">
        <v>102</v>
      </c>
      <c r="B79" s="154" t="n">
        <v>44.86</v>
      </c>
      <c r="C79" s="154" t="n">
        <v>8</v>
      </c>
      <c r="D79" s="154" t="n">
        <v>8</v>
      </c>
      <c r="E79" s="220" t="n">
        <f aca="false" ca="false" dt2D="false" dtr="false" t="normal">D79/B79</f>
        <v>0.17833259028087384</v>
      </c>
      <c r="F79" s="154" t="s">
        <v>34</v>
      </c>
      <c r="G79" s="154" t="s">
        <v>34</v>
      </c>
      <c r="H79" s="154" t="s">
        <v>34</v>
      </c>
      <c r="I79" s="154" t="s">
        <v>34</v>
      </c>
      <c r="J79" s="154" t="s">
        <v>34</v>
      </c>
      <c r="K79" s="154" t="s">
        <v>34</v>
      </c>
      <c r="L79" s="154" t="s">
        <v>34</v>
      </c>
      <c r="M79" s="154" t="s">
        <v>34</v>
      </c>
      <c r="N79" s="154" t="s">
        <v>34</v>
      </c>
      <c r="O79" s="154" t="s">
        <v>34</v>
      </c>
      <c r="P79" s="154" t="s">
        <v>34</v>
      </c>
      <c r="Q79" s="154" t="s">
        <v>34</v>
      </c>
      <c r="R79" s="154" t="s">
        <v>34</v>
      </c>
      <c r="S79" s="154" t="s">
        <v>34</v>
      </c>
      <c r="T79" s="154" t="s">
        <v>34</v>
      </c>
      <c r="U79" s="154" t="s">
        <v>34</v>
      </c>
      <c r="V79" s="154" t="s">
        <v>34</v>
      </c>
      <c r="W79" s="154" t="s">
        <v>34</v>
      </c>
      <c r="X79" s="154" t="s">
        <v>34</v>
      </c>
      <c r="Y79" s="154" t="s">
        <v>34</v>
      </c>
      <c r="Z79" s="154" t="s">
        <v>34</v>
      </c>
      <c r="AA79" s="154" t="s">
        <v>34</v>
      </c>
      <c r="AB79" s="154" t="s">
        <v>34</v>
      </c>
      <c r="AC79" s="154" t="s">
        <v>34</v>
      </c>
      <c r="AD79" s="154" t="s">
        <v>34</v>
      </c>
      <c r="AE79" s="157" t="n"/>
    </row>
    <row customFormat="true" ht="15" outlineLevel="0" r="80" s="329">
      <c r="A80" s="333" t="s">
        <v>266</v>
      </c>
      <c r="B80" s="154" t="n">
        <v>27.78</v>
      </c>
      <c r="C80" s="154" t="n">
        <v>4</v>
      </c>
      <c r="D80" s="154" t="n">
        <v>4</v>
      </c>
      <c r="E80" s="220" t="n">
        <f aca="false" ca="false" dt2D="false" dtr="false" t="normal">D80/B80</f>
        <v>0.14398848092152627</v>
      </c>
      <c r="F80" s="154" t="s">
        <v>34</v>
      </c>
      <c r="G80" s="154" t="s">
        <v>34</v>
      </c>
      <c r="H80" s="154" t="s">
        <v>34</v>
      </c>
      <c r="I80" s="154" t="s">
        <v>34</v>
      </c>
      <c r="J80" s="154" t="s">
        <v>34</v>
      </c>
      <c r="K80" s="154" t="s">
        <v>34</v>
      </c>
      <c r="L80" s="154" t="s">
        <v>34</v>
      </c>
      <c r="M80" s="154" t="s">
        <v>34</v>
      </c>
      <c r="N80" s="154" t="s">
        <v>34</v>
      </c>
      <c r="O80" s="154" t="s">
        <v>34</v>
      </c>
      <c r="P80" s="154" t="s">
        <v>34</v>
      </c>
      <c r="Q80" s="154" t="s">
        <v>34</v>
      </c>
      <c r="R80" s="154" t="s">
        <v>34</v>
      </c>
      <c r="S80" s="154" t="s">
        <v>34</v>
      </c>
      <c r="T80" s="154" t="s">
        <v>34</v>
      </c>
      <c r="U80" s="154" t="s">
        <v>34</v>
      </c>
      <c r="V80" s="154" t="s">
        <v>34</v>
      </c>
      <c r="W80" s="154" t="s">
        <v>34</v>
      </c>
      <c r="X80" s="154" t="s">
        <v>34</v>
      </c>
      <c r="Y80" s="154" t="s">
        <v>34</v>
      </c>
      <c r="Z80" s="154" t="s">
        <v>34</v>
      </c>
      <c r="AA80" s="154" t="s">
        <v>34</v>
      </c>
      <c r="AB80" s="154" t="s">
        <v>34</v>
      </c>
      <c r="AC80" s="154" t="s">
        <v>34</v>
      </c>
      <c r="AD80" s="154" t="s">
        <v>34</v>
      </c>
      <c r="AE80" s="157" t="n"/>
    </row>
    <row customFormat="true" ht="15" outlineLevel="0" r="81" s="334">
      <c r="A81" s="335" t="s">
        <v>37</v>
      </c>
      <c r="B81" s="228" t="n">
        <f aca="false" ca="false" dt2D="false" dtr="false" t="normal">SUM(B77:B80)</f>
        <v>125.95</v>
      </c>
      <c r="C81" s="228" t="n">
        <f aca="false" ca="false" dt2D="false" dtr="false" t="normal">SUM(C77:C80)</f>
        <v>20</v>
      </c>
      <c r="D81" s="228" t="n">
        <f aca="false" ca="false" dt2D="false" dtr="false" t="normal">SUM(D77:D80)</f>
        <v>20</v>
      </c>
      <c r="E81" s="237" t="n">
        <f aca="false" ca="false" dt2D="false" dtr="false" t="normal">D81/B81</f>
        <v>0.15879317189360856</v>
      </c>
      <c r="F81" s="228" t="n">
        <v>0</v>
      </c>
      <c r="G81" s="232" t="n">
        <v>0</v>
      </c>
      <c r="H81" s="228" t="s">
        <v>34</v>
      </c>
      <c r="I81" s="228" t="s">
        <v>34</v>
      </c>
      <c r="J81" s="228" t="s">
        <v>34</v>
      </c>
      <c r="K81" s="228" t="s">
        <v>34</v>
      </c>
      <c r="L81" s="228" t="n">
        <v>0</v>
      </c>
      <c r="M81" s="228" t="s">
        <v>34</v>
      </c>
      <c r="N81" s="228" t="n">
        <v>0</v>
      </c>
      <c r="O81" s="228" t="s">
        <v>34</v>
      </c>
      <c r="P81" s="228" t="s">
        <v>34</v>
      </c>
      <c r="Q81" s="228" t="s">
        <v>34</v>
      </c>
      <c r="R81" s="228" t="n">
        <v>0</v>
      </c>
      <c r="S81" s="228" t="s">
        <v>34</v>
      </c>
      <c r="T81" s="232" t="s">
        <v>34</v>
      </c>
      <c r="U81" s="228" t="n">
        <v>0</v>
      </c>
      <c r="V81" s="228" t="s">
        <v>34</v>
      </c>
      <c r="W81" s="228" t="n">
        <v>0</v>
      </c>
      <c r="X81" s="232" t="s">
        <v>34</v>
      </c>
      <c r="Y81" s="228" t="s">
        <v>34</v>
      </c>
      <c r="Z81" s="228" t="s">
        <v>34</v>
      </c>
      <c r="AA81" s="228" t="s">
        <v>34</v>
      </c>
      <c r="AB81" s="228" t="s">
        <v>34</v>
      </c>
      <c r="AC81" s="336" t="n">
        <v>0</v>
      </c>
      <c r="AD81" s="228" t="s">
        <v>34</v>
      </c>
      <c r="AE81" s="157" t="n"/>
    </row>
    <row customFormat="true" ht="15" outlineLevel="0" r="82" s="329">
      <c r="A82" s="154" t="s">
        <v>267</v>
      </c>
      <c r="B82" s="154" t="n"/>
      <c r="C82" s="154" t="n"/>
      <c r="D82" s="154" t="n"/>
      <c r="E82" s="220" t="n"/>
      <c r="F82" s="154" t="n"/>
      <c r="G82" s="231" t="n"/>
      <c r="H82" s="154" t="s">
        <v>34</v>
      </c>
      <c r="I82" s="154" t="s">
        <v>34</v>
      </c>
      <c r="J82" s="154" t="s">
        <v>34</v>
      </c>
      <c r="K82" s="154" t="s">
        <v>34</v>
      </c>
      <c r="L82" s="154" t="n"/>
      <c r="M82" s="154" t="s">
        <v>34</v>
      </c>
      <c r="N82" s="154" t="n"/>
      <c r="O82" s="154" t="s">
        <v>34</v>
      </c>
      <c r="P82" s="154" t="s">
        <v>34</v>
      </c>
      <c r="Q82" s="154" t="s">
        <v>34</v>
      </c>
      <c r="R82" s="154" t="n"/>
      <c r="S82" s="154" t="s">
        <v>34</v>
      </c>
      <c r="T82" s="231" t="n"/>
      <c r="U82" s="154" t="n"/>
      <c r="V82" s="154" t="n"/>
      <c r="W82" s="154" t="n"/>
      <c r="X82" s="231" t="n"/>
      <c r="Y82" s="154" t="s">
        <v>34</v>
      </c>
      <c r="Z82" s="154" t="s">
        <v>34</v>
      </c>
      <c r="AA82" s="154" t="s">
        <v>34</v>
      </c>
      <c r="AB82" s="154" t="s">
        <v>34</v>
      </c>
      <c r="AC82" s="330" t="n"/>
      <c r="AD82" s="154" t="s">
        <v>34</v>
      </c>
      <c r="AE82" s="157" t="n"/>
    </row>
    <row customFormat="true" ht="15" outlineLevel="0" r="83" s="329">
      <c r="A83" s="333" t="s">
        <v>117</v>
      </c>
      <c r="B83" s="154" t="n">
        <v>75.81</v>
      </c>
      <c r="C83" s="154" t="n">
        <v>20</v>
      </c>
      <c r="D83" s="154" t="n">
        <v>20</v>
      </c>
      <c r="E83" s="220" t="n">
        <f aca="false" ca="false" dt2D="false" dtr="false" t="normal">D83/B83</f>
        <v>0.2638174383326738</v>
      </c>
      <c r="F83" s="154" t="s">
        <v>34</v>
      </c>
      <c r="G83" s="154" t="s">
        <v>34</v>
      </c>
      <c r="H83" s="154" t="s">
        <v>34</v>
      </c>
      <c r="I83" s="154" t="s">
        <v>34</v>
      </c>
      <c r="J83" s="154" t="s">
        <v>34</v>
      </c>
      <c r="K83" s="154" t="s">
        <v>34</v>
      </c>
      <c r="L83" s="154" t="s">
        <v>34</v>
      </c>
      <c r="M83" s="154" t="s">
        <v>34</v>
      </c>
      <c r="N83" s="154" t="s">
        <v>34</v>
      </c>
      <c r="O83" s="154" t="s">
        <v>34</v>
      </c>
      <c r="P83" s="154" t="s">
        <v>34</v>
      </c>
      <c r="Q83" s="154" t="s">
        <v>34</v>
      </c>
      <c r="R83" s="154" t="s">
        <v>34</v>
      </c>
      <c r="S83" s="154" t="s">
        <v>34</v>
      </c>
      <c r="T83" s="154" t="s">
        <v>34</v>
      </c>
      <c r="U83" s="154" t="s">
        <v>34</v>
      </c>
      <c r="V83" s="154" t="s">
        <v>34</v>
      </c>
      <c r="W83" s="154" t="s">
        <v>34</v>
      </c>
      <c r="X83" s="154" t="s">
        <v>34</v>
      </c>
      <c r="Y83" s="154" t="s">
        <v>34</v>
      </c>
      <c r="Z83" s="154" t="s">
        <v>34</v>
      </c>
      <c r="AA83" s="154" t="s">
        <v>34</v>
      </c>
      <c r="AB83" s="154" t="s">
        <v>34</v>
      </c>
      <c r="AC83" s="154" t="s">
        <v>34</v>
      </c>
      <c r="AD83" s="154" t="s">
        <v>34</v>
      </c>
      <c r="AE83" s="157" t="n"/>
    </row>
    <row customFormat="true" ht="15" outlineLevel="0" r="84" s="157">
      <c r="A84" s="333" t="s">
        <v>115</v>
      </c>
      <c r="B84" s="154" t="n">
        <v>59.73</v>
      </c>
      <c r="C84" s="154" t="n">
        <v>20</v>
      </c>
      <c r="D84" s="154" t="n">
        <v>20</v>
      </c>
      <c r="E84" s="220" t="n">
        <f aca="false" ca="false" dt2D="false" dtr="false" t="normal">D84/B84</f>
        <v>0.3348401138456387</v>
      </c>
      <c r="F84" s="154" t="n">
        <v>1</v>
      </c>
      <c r="G84" s="231" t="n">
        <f aca="false" ca="false" dt2D="false" dtr="false" t="normal">F84/C84*100</f>
        <v>5</v>
      </c>
      <c r="H84" s="154" t="s">
        <v>34</v>
      </c>
      <c r="I84" s="154" t="s">
        <v>34</v>
      </c>
      <c r="J84" s="154" t="s">
        <v>34</v>
      </c>
      <c r="K84" s="154" t="s">
        <v>34</v>
      </c>
      <c r="L84" s="154" t="n">
        <v>1</v>
      </c>
      <c r="M84" s="154" t="s">
        <v>34</v>
      </c>
      <c r="N84" s="154" t="s">
        <v>34</v>
      </c>
      <c r="O84" s="154" t="s">
        <v>34</v>
      </c>
      <c r="P84" s="154" t="s">
        <v>34</v>
      </c>
      <c r="Q84" s="154" t="s">
        <v>34</v>
      </c>
      <c r="R84" s="154" t="s">
        <v>34</v>
      </c>
      <c r="S84" s="154" t="s">
        <v>34</v>
      </c>
      <c r="T84" s="231" t="s">
        <v>34</v>
      </c>
      <c r="U84" s="154" t="n">
        <v>1</v>
      </c>
      <c r="V84" s="231" t="n">
        <v>9.9</v>
      </c>
      <c r="W84" s="154" t="n">
        <v>1</v>
      </c>
      <c r="X84" s="231" t="n">
        <v>5</v>
      </c>
      <c r="Y84" s="154" t="s">
        <v>34</v>
      </c>
      <c r="Z84" s="154" t="s">
        <v>34</v>
      </c>
      <c r="AA84" s="154" t="s">
        <v>34</v>
      </c>
      <c r="AB84" s="154" t="s">
        <v>34</v>
      </c>
      <c r="AC84" s="330" t="n">
        <v>1</v>
      </c>
      <c r="AD84" s="154" t="s">
        <v>34</v>
      </c>
      <c r="AE84" s="157" t="n"/>
    </row>
    <row customFormat="true" ht="15" outlineLevel="0" r="85" s="157">
      <c r="A85" s="333" t="s">
        <v>116</v>
      </c>
      <c r="B85" s="154" t="n">
        <v>72.52</v>
      </c>
      <c r="C85" s="154" t="n">
        <v>20</v>
      </c>
      <c r="D85" s="154" t="n">
        <v>20</v>
      </c>
      <c r="E85" s="220" t="n">
        <f aca="false" ca="false" dt2D="false" dtr="false" t="normal">D85/B85</f>
        <v>0.27578599007170435</v>
      </c>
      <c r="F85" s="154" t="n">
        <v>1</v>
      </c>
      <c r="G85" s="231" t="n">
        <f aca="false" ca="false" dt2D="false" dtr="false" t="normal">F85/C85*100</f>
        <v>5</v>
      </c>
      <c r="H85" s="154" t="s">
        <v>34</v>
      </c>
      <c r="I85" s="154" t="s">
        <v>34</v>
      </c>
      <c r="J85" s="154" t="s">
        <v>34</v>
      </c>
      <c r="K85" s="154" t="s">
        <v>34</v>
      </c>
      <c r="L85" s="154" t="n">
        <v>1</v>
      </c>
      <c r="M85" s="154" t="s">
        <v>34</v>
      </c>
      <c r="N85" s="154" t="s">
        <v>34</v>
      </c>
      <c r="O85" s="154" t="s">
        <v>34</v>
      </c>
      <c r="P85" s="154" t="s">
        <v>34</v>
      </c>
      <c r="Q85" s="154" t="s">
        <v>34</v>
      </c>
      <c r="R85" s="154" t="s">
        <v>34</v>
      </c>
      <c r="S85" s="154" t="s">
        <v>34</v>
      </c>
      <c r="T85" s="231" t="s">
        <v>34</v>
      </c>
      <c r="U85" s="154" t="n">
        <v>1</v>
      </c>
      <c r="V85" s="231" t="n">
        <v>9.9</v>
      </c>
      <c r="W85" s="154" t="n">
        <v>1</v>
      </c>
      <c r="X85" s="231" t="n">
        <v>5</v>
      </c>
      <c r="Y85" s="154" t="s">
        <v>34</v>
      </c>
      <c r="Z85" s="154" t="s">
        <v>34</v>
      </c>
      <c r="AA85" s="154" t="s">
        <v>34</v>
      </c>
      <c r="AB85" s="154" t="s">
        <v>34</v>
      </c>
      <c r="AC85" s="330" t="n">
        <v>1</v>
      </c>
      <c r="AD85" s="154" t="s">
        <v>34</v>
      </c>
      <c r="AE85" s="157" t="n"/>
    </row>
    <row customFormat="true" ht="15" outlineLevel="0" r="86" s="329">
      <c r="A86" s="331" t="s">
        <v>268</v>
      </c>
      <c r="B86" s="154" t="n">
        <v>41.08</v>
      </c>
      <c r="C86" s="154" t="n">
        <v>24</v>
      </c>
      <c r="D86" s="154" t="n">
        <v>24</v>
      </c>
      <c r="E86" s="220" t="n">
        <f aca="false" ca="false" dt2D="false" dtr="false" t="normal">D86/B86</f>
        <v>0.5842259006815969</v>
      </c>
      <c r="F86" s="154" t="s">
        <v>34</v>
      </c>
      <c r="G86" s="154" t="s">
        <v>34</v>
      </c>
      <c r="H86" s="154" t="s">
        <v>34</v>
      </c>
      <c r="I86" s="154" t="s">
        <v>34</v>
      </c>
      <c r="J86" s="154" t="s">
        <v>34</v>
      </c>
      <c r="K86" s="154" t="s">
        <v>34</v>
      </c>
      <c r="L86" s="154" t="s">
        <v>34</v>
      </c>
      <c r="M86" s="154" t="s">
        <v>34</v>
      </c>
      <c r="N86" s="154" t="s">
        <v>34</v>
      </c>
      <c r="O86" s="154" t="s">
        <v>34</v>
      </c>
      <c r="P86" s="154" t="s">
        <v>34</v>
      </c>
      <c r="Q86" s="154" t="s">
        <v>34</v>
      </c>
      <c r="R86" s="154" t="s">
        <v>34</v>
      </c>
      <c r="S86" s="154" t="s">
        <v>34</v>
      </c>
      <c r="T86" s="154" t="s">
        <v>34</v>
      </c>
      <c r="U86" s="154" t="s">
        <v>34</v>
      </c>
      <c r="V86" s="154" t="s">
        <v>34</v>
      </c>
      <c r="W86" s="154" t="s">
        <v>34</v>
      </c>
      <c r="X86" s="154" t="s">
        <v>34</v>
      </c>
      <c r="Y86" s="154" t="s">
        <v>34</v>
      </c>
      <c r="Z86" s="154" t="s">
        <v>34</v>
      </c>
      <c r="AA86" s="154" t="s">
        <v>34</v>
      </c>
      <c r="AB86" s="154" t="s">
        <v>34</v>
      </c>
      <c r="AC86" s="154" t="s">
        <v>34</v>
      </c>
      <c r="AD86" s="154" t="s">
        <v>34</v>
      </c>
      <c r="AE86" s="157" t="n"/>
    </row>
    <row customFormat="true" ht="15" outlineLevel="0" r="87" s="334">
      <c r="A87" s="335" t="s">
        <v>37</v>
      </c>
      <c r="B87" s="228" t="n">
        <f aca="false" ca="false" dt2D="false" dtr="false" t="normal">SUM(B83:B86)</f>
        <v>249.14</v>
      </c>
      <c r="C87" s="228" t="n">
        <f aca="false" ca="false" dt2D="false" dtr="false" t="normal">SUM(C83:C86)</f>
        <v>84</v>
      </c>
      <c r="D87" s="228" t="n">
        <f aca="false" ca="false" dt2D="false" dtr="false" t="normal">SUM(D83:D86)</f>
        <v>84</v>
      </c>
      <c r="E87" s="237" t="n">
        <f aca="false" ca="false" dt2D="false" dtr="false" t="normal">D87/B87</f>
        <v>0.3371598298145621</v>
      </c>
      <c r="F87" s="228" t="n">
        <f aca="false" ca="false" dt2D="false" dtr="false" t="normal">SUM(F83:F86)</f>
        <v>2</v>
      </c>
      <c r="G87" s="232" t="n">
        <f aca="false" ca="false" dt2D="false" dtr="false" t="normal">F87*100/C87</f>
        <v>2.380952380952381</v>
      </c>
      <c r="H87" s="228" t="s">
        <v>34</v>
      </c>
      <c r="I87" s="228" t="s">
        <v>34</v>
      </c>
      <c r="J87" s="228" t="s">
        <v>34</v>
      </c>
      <c r="K87" s="228" t="s">
        <v>34</v>
      </c>
      <c r="L87" s="228" t="n">
        <f aca="false" ca="false" dt2D="false" dtr="false" t="normal">SUM(L83:L86)</f>
        <v>2</v>
      </c>
      <c r="M87" s="228" t="s">
        <v>34</v>
      </c>
      <c r="N87" s="228" t="n">
        <f aca="false" ca="false" dt2D="false" dtr="false" t="normal">SUM(M83:M86)</f>
        <v>0</v>
      </c>
      <c r="O87" s="228" t="s">
        <v>34</v>
      </c>
      <c r="P87" s="228" t="s">
        <v>34</v>
      </c>
      <c r="Q87" s="228" t="s">
        <v>34</v>
      </c>
      <c r="R87" s="228" t="n">
        <f aca="false" ca="false" dt2D="false" dtr="false" t="normal">SUM(R83:R86)</f>
        <v>0</v>
      </c>
      <c r="S87" s="228" t="s">
        <v>34</v>
      </c>
      <c r="T87" s="232" t="s">
        <v>34</v>
      </c>
      <c r="U87" s="228" t="n">
        <f aca="false" ca="false" dt2D="false" dtr="false" t="normal">SUM(U83:U86)</f>
        <v>2</v>
      </c>
      <c r="V87" s="232" t="s">
        <v>34</v>
      </c>
      <c r="W87" s="228" t="n">
        <f aca="false" ca="false" dt2D="false" dtr="false" t="normal">SUM(W83:W86)</f>
        <v>2</v>
      </c>
      <c r="X87" s="232" t="s">
        <v>34</v>
      </c>
      <c r="Y87" s="228" t="s">
        <v>34</v>
      </c>
      <c r="Z87" s="228" t="s">
        <v>34</v>
      </c>
      <c r="AA87" s="228" t="s">
        <v>34</v>
      </c>
      <c r="AB87" s="228" t="s">
        <v>34</v>
      </c>
      <c r="AC87" s="336" t="n">
        <f aca="false" ca="false" dt2D="false" dtr="false" t="normal">SUM(AC83:AC86)</f>
        <v>2</v>
      </c>
      <c r="AD87" s="228" t="s">
        <v>34</v>
      </c>
      <c r="AE87" s="157" t="n"/>
    </row>
    <row customFormat="true" ht="15" outlineLevel="0" r="88" s="329">
      <c r="A88" s="154" t="s">
        <v>208</v>
      </c>
      <c r="B88" s="154" t="n"/>
      <c r="C88" s="154" t="n"/>
      <c r="D88" s="154" t="n"/>
      <c r="E88" s="220" t="n"/>
      <c r="F88" s="154" t="n"/>
      <c r="G88" s="231" t="n"/>
      <c r="H88" s="154" t="n"/>
      <c r="I88" s="154" t="n"/>
      <c r="J88" s="154" t="n"/>
      <c r="K88" s="154" t="n"/>
      <c r="L88" s="154" t="n"/>
      <c r="M88" s="154" t="n"/>
      <c r="N88" s="154" t="n"/>
      <c r="O88" s="154" t="n"/>
      <c r="P88" s="154" t="n"/>
      <c r="Q88" s="154" t="n"/>
      <c r="R88" s="154" t="n"/>
      <c r="S88" s="154" t="n"/>
      <c r="T88" s="231" t="n"/>
      <c r="U88" s="154" t="n"/>
      <c r="V88" s="154" t="n"/>
      <c r="W88" s="154" t="n"/>
      <c r="X88" s="231" t="n"/>
      <c r="Y88" s="154" t="n"/>
      <c r="Z88" s="154" t="n"/>
      <c r="AA88" s="154" t="n"/>
      <c r="AB88" s="154" t="n"/>
      <c r="AC88" s="330" t="n"/>
      <c r="AD88" s="154" t="n"/>
      <c r="AE88" s="157" t="n"/>
    </row>
    <row customFormat="true" ht="15" outlineLevel="0" r="89" s="157">
      <c r="A89" s="331" t="s">
        <v>98</v>
      </c>
      <c r="B89" s="154" t="n">
        <v>31.32</v>
      </c>
      <c r="C89" s="154" t="n">
        <v>16</v>
      </c>
      <c r="D89" s="154" t="n">
        <v>20</v>
      </c>
      <c r="E89" s="220" t="n">
        <f aca="false" ca="false" dt2D="false" dtr="false" t="normal">D89/B89</f>
        <v>0.6385696040868455</v>
      </c>
      <c r="F89" s="154" t="n">
        <v>1</v>
      </c>
      <c r="G89" s="231" t="n">
        <f aca="false" ca="false" dt2D="false" dtr="false" t="normal">F89/C89*100</f>
        <v>6.25</v>
      </c>
      <c r="H89" s="154" t="s">
        <v>34</v>
      </c>
      <c r="I89" s="154" t="s">
        <v>34</v>
      </c>
      <c r="J89" s="154" t="s">
        <v>34</v>
      </c>
      <c r="K89" s="154" t="s">
        <v>34</v>
      </c>
      <c r="L89" s="154" t="n">
        <v>1</v>
      </c>
      <c r="M89" s="154" t="s">
        <v>34</v>
      </c>
      <c r="N89" s="154" t="n">
        <v>1</v>
      </c>
      <c r="O89" s="154" t="s">
        <v>34</v>
      </c>
      <c r="P89" s="154" t="s">
        <v>34</v>
      </c>
      <c r="Q89" s="154" t="s">
        <v>34</v>
      </c>
      <c r="R89" s="154" t="n">
        <v>1</v>
      </c>
      <c r="S89" s="154" t="s">
        <v>34</v>
      </c>
      <c r="T89" s="231" t="n">
        <f aca="false" ca="false" dt2D="false" dtr="false" t="normal">N89/F89*100</f>
        <v>100</v>
      </c>
      <c r="U89" s="154" t="n">
        <v>1</v>
      </c>
      <c r="V89" s="231" t="n">
        <v>9.9</v>
      </c>
      <c r="W89" s="154" t="n">
        <v>1</v>
      </c>
      <c r="X89" s="231" t="n">
        <v>5</v>
      </c>
      <c r="Y89" s="154" t="s">
        <v>34</v>
      </c>
      <c r="Z89" s="154" t="s">
        <v>34</v>
      </c>
      <c r="AA89" s="154" t="s">
        <v>34</v>
      </c>
      <c r="AB89" s="154" t="s">
        <v>34</v>
      </c>
      <c r="AC89" s="330" t="n">
        <v>1</v>
      </c>
      <c r="AD89" s="154" t="s">
        <v>34</v>
      </c>
      <c r="AE89" s="157" t="n"/>
    </row>
    <row customFormat="true" ht="15" outlineLevel="0" r="90" s="157">
      <c r="A90" s="331" t="s">
        <v>99</v>
      </c>
      <c r="B90" s="154" t="n">
        <v>66</v>
      </c>
      <c r="C90" s="154" t="n">
        <v>24</v>
      </c>
      <c r="D90" s="154" t="n">
        <v>28</v>
      </c>
      <c r="E90" s="220" t="n">
        <f aca="false" ca="false" dt2D="false" dtr="false" t="normal">D90/B90</f>
        <v>0.42424242424242425</v>
      </c>
      <c r="F90" s="154" t="n">
        <v>2</v>
      </c>
      <c r="G90" s="231" t="n">
        <v>8.4</v>
      </c>
      <c r="H90" s="154" t="s">
        <v>34</v>
      </c>
      <c r="I90" s="154" t="s">
        <v>34</v>
      </c>
      <c r="J90" s="154" t="s">
        <v>34</v>
      </c>
      <c r="K90" s="154" t="s">
        <v>34</v>
      </c>
      <c r="L90" s="154" t="n">
        <v>2</v>
      </c>
      <c r="M90" s="154" t="s">
        <v>34</v>
      </c>
      <c r="N90" s="154" t="n">
        <v>2</v>
      </c>
      <c r="O90" s="154" t="s">
        <v>34</v>
      </c>
      <c r="P90" s="154" t="s">
        <v>34</v>
      </c>
      <c r="Q90" s="154" t="s">
        <v>34</v>
      </c>
      <c r="R90" s="154" t="n">
        <v>2</v>
      </c>
      <c r="S90" s="154" t="s">
        <v>34</v>
      </c>
      <c r="T90" s="231" t="n">
        <f aca="false" ca="false" dt2D="false" dtr="false" t="normal">N90/F90*100</f>
        <v>100</v>
      </c>
      <c r="U90" s="154" t="n">
        <v>2</v>
      </c>
      <c r="V90" s="231" t="n">
        <v>9.9</v>
      </c>
      <c r="W90" s="154" t="n">
        <v>2</v>
      </c>
      <c r="X90" s="231" t="n">
        <v>7.2</v>
      </c>
      <c r="Y90" s="154" t="s">
        <v>34</v>
      </c>
      <c r="Z90" s="154" t="s">
        <v>34</v>
      </c>
      <c r="AA90" s="154" t="s">
        <v>34</v>
      </c>
      <c r="AB90" s="154" t="s">
        <v>34</v>
      </c>
      <c r="AC90" s="330" t="n">
        <v>2</v>
      </c>
      <c r="AD90" s="154" t="s">
        <v>34</v>
      </c>
      <c r="AE90" s="157" t="n"/>
    </row>
    <row customFormat="true" ht="15" outlineLevel="0" r="91" s="329">
      <c r="A91" s="333" t="s">
        <v>269</v>
      </c>
      <c r="B91" s="154" t="n">
        <v>44.48</v>
      </c>
      <c r="C91" s="154" t="n">
        <v>16</v>
      </c>
      <c r="D91" s="154" t="n">
        <v>20</v>
      </c>
      <c r="E91" s="220" t="n">
        <f aca="false" ca="false" dt2D="false" dtr="false" t="normal">D91/B91</f>
        <v>0.4496402877697842</v>
      </c>
      <c r="F91" s="154" t="n">
        <v>1</v>
      </c>
      <c r="G91" s="231" t="n">
        <f aca="false" ca="false" dt2D="false" dtr="false" t="normal">F91/C91*100</f>
        <v>6.25</v>
      </c>
      <c r="H91" s="154" t="s">
        <v>34</v>
      </c>
      <c r="I91" s="154" t="s">
        <v>34</v>
      </c>
      <c r="J91" s="154" t="s">
        <v>34</v>
      </c>
      <c r="K91" s="154" t="s">
        <v>34</v>
      </c>
      <c r="L91" s="154" t="n">
        <v>1</v>
      </c>
      <c r="M91" s="154" t="s">
        <v>34</v>
      </c>
      <c r="N91" s="154" t="n">
        <v>1</v>
      </c>
      <c r="O91" s="154" t="s">
        <v>34</v>
      </c>
      <c r="P91" s="154" t="s">
        <v>34</v>
      </c>
      <c r="Q91" s="154" t="s">
        <v>34</v>
      </c>
      <c r="R91" s="154" t="n">
        <v>1</v>
      </c>
      <c r="S91" s="154" t="s">
        <v>34</v>
      </c>
      <c r="T91" s="231" t="n">
        <v>100</v>
      </c>
      <c r="U91" s="154" t="n">
        <v>1</v>
      </c>
      <c r="V91" s="231" t="n">
        <v>9.9</v>
      </c>
      <c r="W91" s="154" t="n">
        <v>1</v>
      </c>
      <c r="X91" s="231" t="n">
        <v>5</v>
      </c>
      <c r="Y91" s="154" t="s">
        <v>34</v>
      </c>
      <c r="Z91" s="154" t="s">
        <v>34</v>
      </c>
      <c r="AA91" s="154" t="s">
        <v>34</v>
      </c>
      <c r="AB91" s="154" t="s">
        <v>34</v>
      </c>
      <c r="AC91" s="330" t="n">
        <v>1</v>
      </c>
      <c r="AD91" s="154" t="s">
        <v>34</v>
      </c>
      <c r="AE91" s="157" t="n"/>
    </row>
    <row customFormat="true" ht="15" outlineLevel="0" r="92" s="329">
      <c r="A92" s="333" t="s">
        <v>270</v>
      </c>
      <c r="B92" s="154" t="n">
        <v>49.13</v>
      </c>
      <c r="C92" s="154" t="n">
        <v>8</v>
      </c>
      <c r="D92" s="154" t="n">
        <v>8</v>
      </c>
      <c r="E92" s="220" t="n">
        <f aca="false" ca="false" dt2D="false" dtr="false" t="normal">D92/B92</f>
        <v>0.1628332994097293</v>
      </c>
      <c r="F92" s="154" t="s">
        <v>34</v>
      </c>
      <c r="G92" s="154" t="s">
        <v>34</v>
      </c>
      <c r="H92" s="154" t="s">
        <v>34</v>
      </c>
      <c r="I92" s="154" t="s">
        <v>34</v>
      </c>
      <c r="J92" s="154" t="s">
        <v>34</v>
      </c>
      <c r="K92" s="154" t="s">
        <v>34</v>
      </c>
      <c r="L92" s="154" t="s">
        <v>34</v>
      </c>
      <c r="M92" s="154" t="s">
        <v>34</v>
      </c>
      <c r="N92" s="154" t="s">
        <v>34</v>
      </c>
      <c r="O92" s="154" t="s">
        <v>34</v>
      </c>
      <c r="P92" s="154" t="s">
        <v>34</v>
      </c>
      <c r="Q92" s="154" t="s">
        <v>34</v>
      </c>
      <c r="R92" s="154" t="s">
        <v>34</v>
      </c>
      <c r="S92" s="154" t="s">
        <v>34</v>
      </c>
      <c r="T92" s="154" t="s">
        <v>34</v>
      </c>
      <c r="U92" s="154" t="s">
        <v>34</v>
      </c>
      <c r="V92" s="154" t="s">
        <v>34</v>
      </c>
      <c r="W92" s="154" t="s">
        <v>34</v>
      </c>
      <c r="X92" s="154" t="s">
        <v>34</v>
      </c>
      <c r="Y92" s="154" t="s">
        <v>34</v>
      </c>
      <c r="Z92" s="154" t="s">
        <v>34</v>
      </c>
      <c r="AA92" s="154" t="s">
        <v>34</v>
      </c>
      <c r="AB92" s="154" t="s">
        <v>34</v>
      </c>
      <c r="AC92" s="154" t="s">
        <v>34</v>
      </c>
      <c r="AD92" s="154" t="s">
        <v>34</v>
      </c>
      <c r="AE92" s="157" t="n"/>
    </row>
    <row customFormat="true" ht="15" outlineLevel="0" r="93" s="329">
      <c r="A93" s="333" t="s">
        <v>47</v>
      </c>
      <c r="B93" s="154" t="n">
        <v>16.84</v>
      </c>
      <c r="C93" s="154" t="n">
        <v>10</v>
      </c>
      <c r="D93" s="154" t="n">
        <v>4</v>
      </c>
      <c r="E93" s="220" t="n">
        <f aca="false" ca="false" dt2D="false" dtr="false" t="normal">D93/B93</f>
        <v>0.23752969121140144</v>
      </c>
      <c r="F93" s="154" t="s">
        <v>34</v>
      </c>
      <c r="G93" s="154" t="s">
        <v>34</v>
      </c>
      <c r="H93" s="154" t="s">
        <v>34</v>
      </c>
      <c r="I93" s="154" t="s">
        <v>34</v>
      </c>
      <c r="J93" s="154" t="s">
        <v>34</v>
      </c>
      <c r="K93" s="154" t="s">
        <v>34</v>
      </c>
      <c r="L93" s="154" t="s">
        <v>34</v>
      </c>
      <c r="M93" s="154" t="s">
        <v>34</v>
      </c>
      <c r="N93" s="154" t="s">
        <v>34</v>
      </c>
      <c r="O93" s="154" t="s">
        <v>34</v>
      </c>
      <c r="P93" s="154" t="s">
        <v>34</v>
      </c>
      <c r="Q93" s="154" t="s">
        <v>34</v>
      </c>
      <c r="R93" s="154" t="s">
        <v>34</v>
      </c>
      <c r="S93" s="154" t="s">
        <v>34</v>
      </c>
      <c r="T93" s="154" t="s">
        <v>34</v>
      </c>
      <c r="U93" s="154" t="s">
        <v>34</v>
      </c>
      <c r="V93" s="154" t="s">
        <v>34</v>
      </c>
      <c r="W93" s="154" t="s">
        <v>34</v>
      </c>
      <c r="X93" s="154" t="s">
        <v>34</v>
      </c>
      <c r="Y93" s="154" t="s">
        <v>34</v>
      </c>
      <c r="Z93" s="154" t="s">
        <v>34</v>
      </c>
      <c r="AA93" s="154" t="s">
        <v>34</v>
      </c>
      <c r="AB93" s="154" t="s">
        <v>34</v>
      </c>
      <c r="AC93" s="154" t="s">
        <v>34</v>
      </c>
      <c r="AD93" s="154" t="s">
        <v>34</v>
      </c>
      <c r="AE93" s="157" t="n"/>
    </row>
    <row customFormat="true" ht="15" outlineLevel="0" r="94" s="334">
      <c r="A94" s="335" t="s">
        <v>37</v>
      </c>
      <c r="B94" s="228" t="n">
        <f aca="false" ca="false" dt2D="false" dtr="false" t="normal">SUM(B89:B93)</f>
        <v>207.76999999999998</v>
      </c>
      <c r="C94" s="228" t="n">
        <f aca="false" ca="false" dt2D="false" dtr="false" t="normal">SUM(C89:C93)</f>
        <v>74</v>
      </c>
      <c r="D94" s="228" t="n">
        <f aca="false" ca="false" dt2D="false" dtr="false" t="normal">SUM(D89:D93)</f>
        <v>80</v>
      </c>
      <c r="E94" s="237" t="n">
        <f aca="false" ca="false" dt2D="false" dtr="false" t="normal">D94/B94</f>
        <v>0.38504115127304234</v>
      </c>
      <c r="F94" s="228" t="n">
        <f aca="false" ca="false" dt2D="false" dtr="false" t="normal">SUM(F89:F93)</f>
        <v>4</v>
      </c>
      <c r="G94" s="232" t="n">
        <f aca="false" ca="false" dt2D="false" dtr="false" t="normal">F94*100/C94</f>
        <v>5.405405405405405</v>
      </c>
      <c r="H94" s="228" t="s">
        <v>34</v>
      </c>
      <c r="I94" s="228" t="s">
        <v>34</v>
      </c>
      <c r="J94" s="228" t="s">
        <v>34</v>
      </c>
      <c r="K94" s="228" t="s">
        <v>34</v>
      </c>
      <c r="L94" s="228" t="n">
        <f aca="false" ca="false" dt2D="false" dtr="false" t="normal">SUM(L89:L93)</f>
        <v>4</v>
      </c>
      <c r="M94" s="228" t="s">
        <v>34</v>
      </c>
      <c r="N94" s="228" t="n">
        <f aca="false" ca="false" dt2D="false" dtr="false" t="normal">SUM(N89:N93)</f>
        <v>4</v>
      </c>
      <c r="O94" s="228" t="s">
        <v>34</v>
      </c>
      <c r="P94" s="228" t="s">
        <v>34</v>
      </c>
      <c r="Q94" s="228" t="s">
        <v>34</v>
      </c>
      <c r="R94" s="228" t="n">
        <f aca="false" ca="false" dt2D="false" dtr="false" t="normal">SUM(R89:R93)</f>
        <v>4</v>
      </c>
      <c r="S94" s="228" t="s">
        <v>34</v>
      </c>
      <c r="T94" s="232" t="s">
        <v>34</v>
      </c>
      <c r="U94" s="228" t="n">
        <f aca="false" ca="false" dt2D="false" dtr="false" t="normal">SUM(U89:U93)</f>
        <v>4</v>
      </c>
      <c r="V94" s="232" t="s">
        <v>34</v>
      </c>
      <c r="W94" s="228" t="n">
        <f aca="false" ca="false" dt2D="false" dtr="false" t="normal">SUM(W89:W93)</f>
        <v>4</v>
      </c>
      <c r="X94" s="232" t="s">
        <v>34</v>
      </c>
      <c r="Y94" s="228" t="s">
        <v>34</v>
      </c>
      <c r="Z94" s="228" t="s">
        <v>34</v>
      </c>
      <c r="AA94" s="228" t="s">
        <v>34</v>
      </c>
      <c r="AB94" s="228" t="s">
        <v>34</v>
      </c>
      <c r="AC94" s="336" t="n">
        <f aca="false" ca="false" dt2D="false" dtr="false" t="normal">SUM(AC89:AC93)</f>
        <v>4</v>
      </c>
      <c r="AD94" s="228" t="s">
        <v>34</v>
      </c>
      <c r="AE94" s="157" t="n"/>
    </row>
    <row customFormat="true" ht="15" outlineLevel="0" r="95" s="329">
      <c r="A95" s="154" t="s">
        <v>209</v>
      </c>
      <c r="B95" s="154" t="n"/>
      <c r="C95" s="154" t="n"/>
      <c r="D95" s="154" t="n"/>
      <c r="E95" s="220" t="n"/>
      <c r="F95" s="154" t="n"/>
      <c r="G95" s="231" t="n"/>
      <c r="H95" s="154" t="n"/>
      <c r="I95" s="154" t="n"/>
      <c r="J95" s="154" t="n"/>
      <c r="K95" s="154" t="n"/>
      <c r="L95" s="154" t="n"/>
      <c r="M95" s="154" t="n"/>
      <c r="N95" s="154" t="n"/>
      <c r="O95" s="154" t="n"/>
      <c r="P95" s="154" t="n"/>
      <c r="Q95" s="154" t="n"/>
      <c r="R95" s="154" t="n"/>
      <c r="S95" s="154" t="n"/>
      <c r="T95" s="231" t="n"/>
      <c r="U95" s="154" t="n"/>
      <c r="V95" s="154" t="n"/>
      <c r="W95" s="154" t="n"/>
      <c r="X95" s="231" t="n"/>
      <c r="Y95" s="154" t="n"/>
      <c r="Z95" s="154" t="n"/>
      <c r="AA95" s="154" t="n"/>
      <c r="AB95" s="154" t="n"/>
      <c r="AC95" s="330" t="n"/>
      <c r="AD95" s="154" t="n"/>
      <c r="AE95" s="157" t="n"/>
    </row>
    <row customFormat="true" ht="15" outlineLevel="0" r="96" s="329">
      <c r="A96" s="333" t="s">
        <v>110</v>
      </c>
      <c r="B96" s="154" t="n">
        <v>16.66</v>
      </c>
      <c r="C96" s="154" t="n">
        <v>8</v>
      </c>
      <c r="D96" s="154" t="n">
        <v>12</v>
      </c>
      <c r="E96" s="220" t="n">
        <f aca="false" ca="false" dt2D="false" dtr="false" t="normal">D96/B96</f>
        <v>0.7202881152460985</v>
      </c>
      <c r="F96" s="154" t="s">
        <v>34</v>
      </c>
      <c r="G96" s="154" t="s">
        <v>34</v>
      </c>
      <c r="H96" s="154" t="s">
        <v>34</v>
      </c>
      <c r="I96" s="154" t="s">
        <v>34</v>
      </c>
      <c r="J96" s="154" t="s">
        <v>34</v>
      </c>
      <c r="K96" s="154" t="s">
        <v>34</v>
      </c>
      <c r="L96" s="154" t="s">
        <v>34</v>
      </c>
      <c r="M96" s="154" t="s">
        <v>34</v>
      </c>
      <c r="N96" s="154" t="s">
        <v>34</v>
      </c>
      <c r="O96" s="154" t="s">
        <v>34</v>
      </c>
      <c r="P96" s="154" t="s">
        <v>34</v>
      </c>
      <c r="Q96" s="154" t="s">
        <v>34</v>
      </c>
      <c r="R96" s="154" t="s">
        <v>34</v>
      </c>
      <c r="S96" s="154" t="s">
        <v>34</v>
      </c>
      <c r="T96" s="154" t="s">
        <v>34</v>
      </c>
      <c r="U96" s="154" t="s">
        <v>34</v>
      </c>
      <c r="V96" s="154" t="s">
        <v>34</v>
      </c>
      <c r="W96" s="154" t="s">
        <v>34</v>
      </c>
      <c r="X96" s="154" t="s">
        <v>34</v>
      </c>
      <c r="Y96" s="154" t="s">
        <v>34</v>
      </c>
      <c r="Z96" s="154" t="s">
        <v>34</v>
      </c>
      <c r="AA96" s="154" t="s">
        <v>34</v>
      </c>
      <c r="AB96" s="154" t="s">
        <v>34</v>
      </c>
      <c r="AC96" s="154" t="s">
        <v>34</v>
      </c>
      <c r="AD96" s="154" t="s">
        <v>34</v>
      </c>
      <c r="AE96" s="157" t="n"/>
    </row>
    <row customFormat="true" ht="15" outlineLevel="0" r="97" s="329">
      <c r="A97" s="333" t="s">
        <v>271</v>
      </c>
      <c r="B97" s="154" t="n">
        <v>6.4</v>
      </c>
      <c r="C97" s="154" t="n">
        <v>12</v>
      </c>
      <c r="D97" s="154" t="n">
        <v>8</v>
      </c>
      <c r="E97" s="220" t="n">
        <f aca="false" ca="false" dt2D="false" dtr="false" t="normal">D97/B97</f>
        <v>1.25</v>
      </c>
      <c r="F97" s="154" t="s">
        <v>34</v>
      </c>
      <c r="G97" s="154" t="s">
        <v>34</v>
      </c>
      <c r="H97" s="154" t="s">
        <v>34</v>
      </c>
      <c r="I97" s="154" t="s">
        <v>34</v>
      </c>
      <c r="J97" s="154" t="s">
        <v>34</v>
      </c>
      <c r="K97" s="154" t="s">
        <v>34</v>
      </c>
      <c r="L97" s="154" t="s">
        <v>34</v>
      </c>
      <c r="M97" s="154" t="s">
        <v>34</v>
      </c>
      <c r="N97" s="154" t="s">
        <v>34</v>
      </c>
      <c r="O97" s="154" t="s">
        <v>34</v>
      </c>
      <c r="P97" s="154" t="s">
        <v>34</v>
      </c>
      <c r="Q97" s="154" t="s">
        <v>34</v>
      </c>
      <c r="R97" s="154" t="s">
        <v>34</v>
      </c>
      <c r="S97" s="154" t="s">
        <v>34</v>
      </c>
      <c r="T97" s="154" t="s">
        <v>34</v>
      </c>
      <c r="U97" s="154" t="s">
        <v>34</v>
      </c>
      <c r="V97" s="154" t="s">
        <v>34</v>
      </c>
      <c r="W97" s="154" t="s">
        <v>34</v>
      </c>
      <c r="X97" s="154" t="s">
        <v>34</v>
      </c>
      <c r="Y97" s="154" t="s">
        <v>34</v>
      </c>
      <c r="Z97" s="154" t="s">
        <v>34</v>
      </c>
      <c r="AA97" s="154" t="s">
        <v>34</v>
      </c>
      <c r="AB97" s="154" t="s">
        <v>34</v>
      </c>
      <c r="AC97" s="154" t="s">
        <v>34</v>
      </c>
      <c r="AD97" s="154" t="s">
        <v>34</v>
      </c>
      <c r="AE97" s="157" t="n"/>
    </row>
    <row customFormat="true" ht="15" outlineLevel="0" r="98" s="329">
      <c r="A98" s="333" t="s">
        <v>111</v>
      </c>
      <c r="B98" s="154" t="n">
        <v>41.13</v>
      </c>
      <c r="C98" s="154" t="n">
        <v>8</v>
      </c>
      <c r="D98" s="154" t="n">
        <v>12</v>
      </c>
      <c r="E98" s="220" t="n">
        <f aca="false" ca="false" dt2D="false" dtr="false" t="normal">D98/B98</f>
        <v>0.29175784099197666</v>
      </c>
      <c r="F98" s="154" t="s">
        <v>34</v>
      </c>
      <c r="G98" s="154" t="s">
        <v>34</v>
      </c>
      <c r="H98" s="154" t="s">
        <v>34</v>
      </c>
      <c r="I98" s="154" t="s">
        <v>34</v>
      </c>
      <c r="J98" s="154" t="s">
        <v>34</v>
      </c>
      <c r="K98" s="154" t="s">
        <v>34</v>
      </c>
      <c r="L98" s="154" t="s">
        <v>34</v>
      </c>
      <c r="M98" s="154" t="s">
        <v>34</v>
      </c>
      <c r="N98" s="154" t="s">
        <v>34</v>
      </c>
      <c r="O98" s="154" t="s">
        <v>34</v>
      </c>
      <c r="P98" s="154" t="s">
        <v>34</v>
      </c>
      <c r="Q98" s="154" t="s">
        <v>34</v>
      </c>
      <c r="R98" s="154" t="s">
        <v>34</v>
      </c>
      <c r="S98" s="154" t="s">
        <v>34</v>
      </c>
      <c r="T98" s="154" t="s">
        <v>34</v>
      </c>
      <c r="U98" s="154" t="s">
        <v>34</v>
      </c>
      <c r="V98" s="154" t="s">
        <v>34</v>
      </c>
      <c r="W98" s="154" t="s">
        <v>34</v>
      </c>
      <c r="X98" s="154" t="s">
        <v>34</v>
      </c>
      <c r="Y98" s="154" t="s">
        <v>34</v>
      </c>
      <c r="Z98" s="154" t="s">
        <v>34</v>
      </c>
      <c r="AA98" s="154" t="s">
        <v>34</v>
      </c>
      <c r="AB98" s="154" t="s">
        <v>34</v>
      </c>
      <c r="AC98" s="154" t="s">
        <v>34</v>
      </c>
      <c r="AD98" s="154" t="s">
        <v>34</v>
      </c>
      <c r="AE98" s="157" t="n"/>
    </row>
    <row customFormat="true" ht="15" outlineLevel="0" r="99" s="329">
      <c r="A99" s="333" t="s">
        <v>112</v>
      </c>
      <c r="B99" s="154" t="n">
        <v>44.15</v>
      </c>
      <c r="C99" s="154" t="n">
        <v>32</v>
      </c>
      <c r="D99" s="154" t="n">
        <v>20</v>
      </c>
      <c r="E99" s="220" t="n">
        <f aca="false" ca="false" dt2D="false" dtr="false" t="normal">D99/B99</f>
        <v>0.45300113250283125</v>
      </c>
      <c r="F99" s="154" t="s">
        <v>34</v>
      </c>
      <c r="G99" s="231" t="s">
        <v>34</v>
      </c>
      <c r="H99" s="154" t="s">
        <v>34</v>
      </c>
      <c r="I99" s="154" t="s">
        <v>34</v>
      </c>
      <c r="J99" s="154" t="s">
        <v>34</v>
      </c>
      <c r="K99" s="154" t="s">
        <v>34</v>
      </c>
      <c r="L99" s="154" t="s">
        <v>34</v>
      </c>
      <c r="M99" s="154" t="s">
        <v>34</v>
      </c>
      <c r="N99" s="154" t="n"/>
      <c r="O99" s="154" t="s">
        <v>34</v>
      </c>
      <c r="P99" s="154" t="s">
        <v>34</v>
      </c>
      <c r="Q99" s="154" t="s">
        <v>34</v>
      </c>
      <c r="R99" s="154" t="s">
        <v>34</v>
      </c>
      <c r="S99" s="154" t="s">
        <v>34</v>
      </c>
      <c r="T99" s="154" t="s">
        <v>34</v>
      </c>
      <c r="U99" s="154" t="s">
        <v>34</v>
      </c>
      <c r="V99" s="154" t="s">
        <v>34</v>
      </c>
      <c r="W99" s="154" t="s">
        <v>34</v>
      </c>
      <c r="X99" s="154" t="s">
        <v>34</v>
      </c>
      <c r="Y99" s="154" t="s">
        <v>34</v>
      </c>
      <c r="Z99" s="154" t="s">
        <v>34</v>
      </c>
      <c r="AA99" s="154" t="s">
        <v>34</v>
      </c>
      <c r="AB99" s="154" t="s">
        <v>34</v>
      </c>
      <c r="AC99" s="154" t="s">
        <v>34</v>
      </c>
      <c r="AD99" s="154" t="s">
        <v>34</v>
      </c>
      <c r="AE99" s="157" t="n"/>
    </row>
    <row customFormat="true" ht="15" outlineLevel="0" r="100" s="329">
      <c r="A100" s="333" t="s">
        <v>109</v>
      </c>
      <c r="B100" s="154" t="n">
        <v>40.6</v>
      </c>
      <c r="C100" s="154" t="n">
        <v>20</v>
      </c>
      <c r="D100" s="154" t="n">
        <v>28</v>
      </c>
      <c r="E100" s="220" t="n">
        <f aca="false" ca="false" dt2D="false" dtr="false" t="normal">D100/B100</f>
        <v>0.689655172413793</v>
      </c>
      <c r="F100" s="154" t="s">
        <v>34</v>
      </c>
      <c r="G100" s="231" t="s">
        <v>34</v>
      </c>
      <c r="H100" s="154" t="s">
        <v>34</v>
      </c>
      <c r="I100" s="154" t="s">
        <v>34</v>
      </c>
      <c r="J100" s="154" t="s">
        <v>34</v>
      </c>
      <c r="K100" s="154" t="s">
        <v>34</v>
      </c>
      <c r="L100" s="154" t="s">
        <v>34</v>
      </c>
      <c r="M100" s="154" t="s">
        <v>34</v>
      </c>
      <c r="N100" s="154" t="s">
        <v>34</v>
      </c>
      <c r="O100" s="154" t="s">
        <v>34</v>
      </c>
      <c r="P100" s="154" t="s">
        <v>34</v>
      </c>
      <c r="Q100" s="154" t="s">
        <v>34</v>
      </c>
      <c r="R100" s="154" t="s">
        <v>34</v>
      </c>
      <c r="S100" s="154" t="s">
        <v>34</v>
      </c>
      <c r="T100" s="154" t="s">
        <v>34</v>
      </c>
      <c r="U100" s="154" t="s">
        <v>34</v>
      </c>
      <c r="V100" s="154" t="s">
        <v>34</v>
      </c>
      <c r="W100" s="154" t="s">
        <v>34</v>
      </c>
      <c r="X100" s="154" t="s">
        <v>34</v>
      </c>
      <c r="Y100" s="154" t="s">
        <v>34</v>
      </c>
      <c r="Z100" s="154" t="s">
        <v>34</v>
      </c>
      <c r="AA100" s="154" t="s">
        <v>34</v>
      </c>
      <c r="AB100" s="154" t="s">
        <v>34</v>
      </c>
      <c r="AC100" s="154" t="s">
        <v>34</v>
      </c>
      <c r="AD100" s="154" t="s">
        <v>34</v>
      </c>
      <c r="AE100" s="157" t="n"/>
    </row>
    <row customFormat="true" ht="15" outlineLevel="0" r="101" s="329">
      <c r="A101" s="333" t="s">
        <v>113</v>
      </c>
      <c r="B101" s="154" t="n">
        <v>25.59</v>
      </c>
      <c r="C101" s="154" t="n">
        <v>32</v>
      </c>
      <c r="D101" s="154" t="n">
        <v>32</v>
      </c>
      <c r="E101" s="220" t="n">
        <f aca="false" ca="false" dt2D="false" dtr="false" t="normal">D101/B101</f>
        <v>1.2504884720593983</v>
      </c>
      <c r="F101" s="154" t="s">
        <v>34</v>
      </c>
      <c r="G101" s="231" t="s">
        <v>34</v>
      </c>
      <c r="H101" s="154" t="s">
        <v>34</v>
      </c>
      <c r="I101" s="154" t="s">
        <v>34</v>
      </c>
      <c r="J101" s="154" t="s">
        <v>34</v>
      </c>
      <c r="K101" s="154" t="s">
        <v>34</v>
      </c>
      <c r="L101" s="154" t="s">
        <v>34</v>
      </c>
      <c r="M101" s="154" t="s">
        <v>34</v>
      </c>
      <c r="N101" s="154" t="s">
        <v>34</v>
      </c>
      <c r="O101" s="154" t="s">
        <v>34</v>
      </c>
      <c r="P101" s="154" t="s">
        <v>34</v>
      </c>
      <c r="Q101" s="154" t="s">
        <v>34</v>
      </c>
      <c r="R101" s="154" t="s">
        <v>34</v>
      </c>
      <c r="S101" s="154" t="s">
        <v>34</v>
      </c>
      <c r="T101" s="154" t="s">
        <v>34</v>
      </c>
      <c r="U101" s="154" t="s">
        <v>34</v>
      </c>
      <c r="V101" s="154" t="s">
        <v>34</v>
      </c>
      <c r="W101" s="154" t="s">
        <v>34</v>
      </c>
      <c r="X101" s="154" t="s">
        <v>34</v>
      </c>
      <c r="Y101" s="154" t="s">
        <v>34</v>
      </c>
      <c r="Z101" s="154" t="s">
        <v>34</v>
      </c>
      <c r="AA101" s="154" t="s">
        <v>34</v>
      </c>
      <c r="AB101" s="154" t="s">
        <v>34</v>
      </c>
      <c r="AC101" s="154" t="s">
        <v>34</v>
      </c>
      <c r="AD101" s="154" t="s">
        <v>34</v>
      </c>
      <c r="AE101" s="157" t="n"/>
    </row>
    <row customFormat="true" ht="15" outlineLevel="0" r="102" s="157">
      <c r="A102" s="333" t="s">
        <v>105</v>
      </c>
      <c r="B102" s="154" t="n">
        <v>60.66</v>
      </c>
      <c r="C102" s="154" t="n">
        <v>24</v>
      </c>
      <c r="D102" s="154" t="n">
        <v>32</v>
      </c>
      <c r="E102" s="220" t="n">
        <f aca="false" ca="false" dt2D="false" dtr="false" t="normal">D102/B102</f>
        <v>0.5275304978569074</v>
      </c>
      <c r="F102" s="154" t="n">
        <v>1</v>
      </c>
      <c r="G102" s="231" t="n">
        <f aca="false" ca="false" dt2D="false" dtr="false" t="normal">F102*100/C102</f>
        <v>4.166666666666667</v>
      </c>
      <c r="H102" s="154" t="s">
        <v>34</v>
      </c>
      <c r="I102" s="154" t="s">
        <v>34</v>
      </c>
      <c r="J102" s="154" t="s">
        <v>34</v>
      </c>
      <c r="K102" s="154" t="s">
        <v>34</v>
      </c>
      <c r="L102" s="154" t="n">
        <v>1</v>
      </c>
      <c r="M102" s="154" t="s">
        <v>34</v>
      </c>
      <c r="N102" s="154" t="s">
        <v>34</v>
      </c>
      <c r="O102" s="154" t="s">
        <v>34</v>
      </c>
      <c r="P102" s="154" t="s">
        <v>34</v>
      </c>
      <c r="Q102" s="154" t="s">
        <v>34</v>
      </c>
      <c r="R102" s="154" t="s">
        <v>34</v>
      </c>
      <c r="S102" s="154" t="s">
        <v>34</v>
      </c>
      <c r="T102" s="154" t="s">
        <v>34</v>
      </c>
      <c r="U102" s="154" t="n">
        <v>1</v>
      </c>
      <c r="V102" s="231" t="n">
        <v>9.9</v>
      </c>
      <c r="W102" s="154" t="n">
        <v>1</v>
      </c>
      <c r="X102" s="231" t="n">
        <v>3.2</v>
      </c>
      <c r="Y102" s="154" t="s">
        <v>34</v>
      </c>
      <c r="Z102" s="154" t="s">
        <v>34</v>
      </c>
      <c r="AA102" s="154" t="s">
        <v>34</v>
      </c>
      <c r="AB102" s="154" t="s">
        <v>34</v>
      </c>
      <c r="AC102" s="330" t="n">
        <v>1</v>
      </c>
      <c r="AD102" s="154" t="s">
        <v>34</v>
      </c>
      <c r="AE102" s="157" t="n"/>
    </row>
    <row customFormat="true" ht="15" outlineLevel="0" r="103" s="329">
      <c r="A103" s="333" t="s">
        <v>106</v>
      </c>
      <c r="B103" s="154" t="n">
        <v>18.2</v>
      </c>
      <c r="C103" s="154" t="n">
        <v>40</v>
      </c>
      <c r="D103" s="154" t="n">
        <v>40</v>
      </c>
      <c r="E103" s="220" t="n">
        <f aca="false" ca="false" dt2D="false" dtr="false" t="normal">D103/B103</f>
        <v>2.197802197802198</v>
      </c>
      <c r="F103" s="154" t="n"/>
      <c r="G103" s="231" t="n">
        <f aca="false" ca="false" dt2D="false" dtr="false" t="normal">F103*100/C103</f>
        <v>0</v>
      </c>
      <c r="H103" s="154" t="s">
        <v>34</v>
      </c>
      <c r="I103" s="154" t="s">
        <v>34</v>
      </c>
      <c r="J103" s="154" t="s">
        <v>34</v>
      </c>
      <c r="K103" s="154" t="s">
        <v>34</v>
      </c>
      <c r="L103" s="154" t="n"/>
      <c r="M103" s="154" t="s">
        <v>34</v>
      </c>
      <c r="N103" s="154" t="s">
        <v>34</v>
      </c>
      <c r="O103" s="154" t="s">
        <v>34</v>
      </c>
      <c r="P103" s="154" t="s">
        <v>34</v>
      </c>
      <c r="Q103" s="154" t="s">
        <v>34</v>
      </c>
      <c r="R103" s="154" t="s">
        <v>34</v>
      </c>
      <c r="S103" s="154" t="s">
        <v>34</v>
      </c>
      <c r="T103" s="154" t="s">
        <v>34</v>
      </c>
      <c r="U103" s="154" t="s">
        <v>34</v>
      </c>
      <c r="V103" s="154" t="s">
        <v>34</v>
      </c>
      <c r="W103" s="154" t="s">
        <v>34</v>
      </c>
      <c r="X103" s="154" t="s">
        <v>34</v>
      </c>
      <c r="Y103" s="154" t="s">
        <v>34</v>
      </c>
      <c r="Z103" s="154" t="s">
        <v>34</v>
      </c>
      <c r="AA103" s="154" t="s">
        <v>34</v>
      </c>
      <c r="AB103" s="154" t="s">
        <v>34</v>
      </c>
      <c r="AC103" s="154" t="s">
        <v>34</v>
      </c>
      <c r="AD103" s="154" t="s">
        <v>34</v>
      </c>
      <c r="AE103" s="157" t="n"/>
    </row>
    <row customFormat="true" ht="15" outlineLevel="0" r="104" s="334">
      <c r="A104" s="335" t="s">
        <v>37</v>
      </c>
      <c r="B104" s="228" t="n">
        <f aca="false" ca="false" dt2D="false" dtr="false" t="normal">SUM(B96:B103)</f>
        <v>253.39</v>
      </c>
      <c r="C104" s="228" t="n">
        <f aca="false" ca="false" dt2D="false" dtr="false" t="normal">SUM(C96:C103)</f>
        <v>176</v>
      </c>
      <c r="D104" s="228" t="n">
        <f aca="false" ca="false" dt2D="false" dtr="false" t="normal">SUM(D96:D103)</f>
        <v>184</v>
      </c>
      <c r="E104" s="237" t="n">
        <f aca="false" ca="false" dt2D="false" dtr="false" t="normal">D104/B104</f>
        <v>0.7261533604325349</v>
      </c>
      <c r="F104" s="228" t="n">
        <f aca="false" ca="false" dt2D="false" dtr="false" t="normal">SUM(F96:F103)</f>
        <v>1</v>
      </c>
      <c r="G104" s="232" t="n">
        <f aca="false" ca="false" dt2D="false" dtr="false" t="normal">F104*100/C104</f>
        <v>0.5681818181818182</v>
      </c>
      <c r="H104" s="228" t="s">
        <v>34</v>
      </c>
      <c r="I104" s="228" t="s">
        <v>34</v>
      </c>
      <c r="J104" s="228" t="s">
        <v>34</v>
      </c>
      <c r="K104" s="228" t="s">
        <v>34</v>
      </c>
      <c r="L104" s="228" t="n">
        <f aca="false" ca="false" dt2D="false" dtr="false" t="normal">SUM(L96:L103)</f>
        <v>1</v>
      </c>
      <c r="M104" s="228" t="s">
        <v>34</v>
      </c>
      <c r="N104" s="228" t="n">
        <f aca="false" ca="false" dt2D="false" dtr="false" t="normal">SUM(N96:N103)</f>
        <v>0</v>
      </c>
      <c r="O104" s="228" t="s">
        <v>34</v>
      </c>
      <c r="P104" s="228" t="s">
        <v>34</v>
      </c>
      <c r="Q104" s="228" t="s">
        <v>34</v>
      </c>
      <c r="R104" s="228" t="n">
        <v>0</v>
      </c>
      <c r="S104" s="228" t="s">
        <v>34</v>
      </c>
      <c r="T104" s="232" t="s">
        <v>34</v>
      </c>
      <c r="U104" s="228" t="n">
        <f aca="false" ca="false" dt2D="false" dtr="false" t="normal">SUM(U96:U103)</f>
        <v>1</v>
      </c>
      <c r="V104" s="232" t="s">
        <v>34</v>
      </c>
      <c r="W104" s="228" t="n">
        <f aca="false" ca="false" dt2D="false" dtr="false" t="normal">SUM(W96:W103)</f>
        <v>1</v>
      </c>
      <c r="X104" s="232" t="s">
        <v>34</v>
      </c>
      <c r="Y104" s="228" t="s">
        <v>34</v>
      </c>
      <c r="Z104" s="228" t="s">
        <v>34</v>
      </c>
      <c r="AA104" s="228" t="s">
        <v>34</v>
      </c>
      <c r="AB104" s="228" t="s">
        <v>34</v>
      </c>
      <c r="AC104" s="336" t="n">
        <f aca="false" ca="false" dt2D="false" dtr="false" t="normal">SUM(AC96:AC103)</f>
        <v>1</v>
      </c>
      <c r="AD104" s="228" t="s">
        <v>34</v>
      </c>
      <c r="AE104" s="157" t="n"/>
    </row>
    <row customFormat="true" ht="15" outlineLevel="0" r="105" s="329">
      <c r="A105" s="154" t="s">
        <v>272</v>
      </c>
      <c r="B105" s="154" t="n"/>
      <c r="C105" s="154" t="n"/>
      <c r="D105" s="154" t="n"/>
      <c r="E105" s="220" t="n"/>
      <c r="F105" s="154" t="n"/>
      <c r="G105" s="154" t="n"/>
      <c r="H105" s="154" t="n"/>
      <c r="I105" s="154" t="n"/>
      <c r="J105" s="154" t="n"/>
      <c r="K105" s="154" t="n"/>
      <c r="L105" s="154" t="n"/>
      <c r="M105" s="154" t="n"/>
      <c r="N105" s="154" t="n"/>
      <c r="O105" s="154" t="n"/>
      <c r="P105" s="154" t="n"/>
      <c r="Q105" s="154" t="n"/>
      <c r="R105" s="154" t="n"/>
      <c r="S105" s="154" t="n"/>
      <c r="T105" s="154" t="n"/>
      <c r="U105" s="154" t="n"/>
      <c r="V105" s="154" t="n"/>
      <c r="W105" s="154" t="n"/>
      <c r="X105" s="154" t="n"/>
      <c r="Y105" s="154" t="n"/>
      <c r="Z105" s="154" t="n"/>
      <c r="AA105" s="154" t="n"/>
      <c r="AB105" s="154" t="n"/>
      <c r="AC105" s="154" t="n"/>
      <c r="AD105" s="154" t="n"/>
      <c r="AE105" s="157" t="n"/>
    </row>
    <row customFormat="true" ht="15" outlineLevel="0" r="106" s="329">
      <c r="A106" s="333" t="s">
        <v>273</v>
      </c>
      <c r="B106" s="154" t="n">
        <v>43.09</v>
      </c>
      <c r="C106" s="154" t="n">
        <v>24</v>
      </c>
      <c r="D106" s="154" t="n">
        <v>24</v>
      </c>
      <c r="E106" s="220" t="n">
        <f aca="false" ca="false" dt2D="false" dtr="false" t="normal">D106/B106</f>
        <v>0.5569737758180552</v>
      </c>
      <c r="F106" s="154" t="s">
        <v>34</v>
      </c>
      <c r="G106" s="154" t="s">
        <v>34</v>
      </c>
      <c r="H106" s="154" t="s">
        <v>34</v>
      </c>
      <c r="I106" s="154" t="s">
        <v>34</v>
      </c>
      <c r="J106" s="154" t="s">
        <v>34</v>
      </c>
      <c r="K106" s="154" t="s">
        <v>34</v>
      </c>
      <c r="L106" s="154" t="s">
        <v>34</v>
      </c>
      <c r="M106" s="154" t="s">
        <v>34</v>
      </c>
      <c r="N106" s="154" t="s">
        <v>34</v>
      </c>
      <c r="O106" s="154" t="s">
        <v>34</v>
      </c>
      <c r="P106" s="154" t="s">
        <v>34</v>
      </c>
      <c r="Q106" s="154" t="s">
        <v>34</v>
      </c>
      <c r="R106" s="154" t="s">
        <v>34</v>
      </c>
      <c r="S106" s="154" t="s">
        <v>34</v>
      </c>
      <c r="T106" s="154" t="s">
        <v>34</v>
      </c>
      <c r="U106" s="154" t="s">
        <v>34</v>
      </c>
      <c r="V106" s="154" t="s">
        <v>34</v>
      </c>
      <c r="W106" s="154" t="s">
        <v>34</v>
      </c>
      <c r="X106" s="154" t="s">
        <v>34</v>
      </c>
      <c r="Y106" s="154" t="s">
        <v>34</v>
      </c>
      <c r="Z106" s="154" t="s">
        <v>34</v>
      </c>
      <c r="AA106" s="154" t="s">
        <v>34</v>
      </c>
      <c r="AB106" s="154" t="s">
        <v>34</v>
      </c>
      <c r="AC106" s="154" t="s">
        <v>34</v>
      </c>
      <c r="AD106" s="154" t="s">
        <v>34</v>
      </c>
      <c r="AE106" s="157" t="n"/>
    </row>
    <row customFormat="true" ht="15" outlineLevel="0" r="107" s="329">
      <c r="A107" s="333" t="s">
        <v>274</v>
      </c>
      <c r="B107" s="154" t="n">
        <v>29</v>
      </c>
      <c r="C107" s="154" t="n">
        <v>8</v>
      </c>
      <c r="D107" s="154" t="n">
        <v>8</v>
      </c>
      <c r="E107" s="220" t="n">
        <f aca="false" ca="false" dt2D="false" dtr="false" t="normal">D107/B107</f>
        <v>0.27586206896551724</v>
      </c>
      <c r="F107" s="154" t="s">
        <v>34</v>
      </c>
      <c r="G107" s="154" t="s">
        <v>34</v>
      </c>
      <c r="H107" s="154" t="s">
        <v>34</v>
      </c>
      <c r="I107" s="154" t="s">
        <v>34</v>
      </c>
      <c r="J107" s="154" t="s">
        <v>34</v>
      </c>
      <c r="K107" s="154" t="s">
        <v>34</v>
      </c>
      <c r="L107" s="154" t="s">
        <v>34</v>
      </c>
      <c r="M107" s="154" t="s">
        <v>34</v>
      </c>
      <c r="N107" s="154" t="s">
        <v>34</v>
      </c>
      <c r="O107" s="154" t="s">
        <v>34</v>
      </c>
      <c r="P107" s="154" t="s">
        <v>34</v>
      </c>
      <c r="Q107" s="154" t="s">
        <v>34</v>
      </c>
      <c r="R107" s="154" t="s">
        <v>34</v>
      </c>
      <c r="S107" s="154" t="s">
        <v>34</v>
      </c>
      <c r="T107" s="154" t="s">
        <v>34</v>
      </c>
      <c r="U107" s="154" t="s">
        <v>34</v>
      </c>
      <c r="V107" s="154" t="s">
        <v>34</v>
      </c>
      <c r="W107" s="154" t="s">
        <v>34</v>
      </c>
      <c r="X107" s="154" t="s">
        <v>34</v>
      </c>
      <c r="Y107" s="154" t="s">
        <v>34</v>
      </c>
      <c r="Z107" s="154" t="s">
        <v>34</v>
      </c>
      <c r="AA107" s="154" t="s">
        <v>34</v>
      </c>
      <c r="AB107" s="154" t="s">
        <v>34</v>
      </c>
      <c r="AC107" s="154" t="s">
        <v>34</v>
      </c>
      <c r="AD107" s="154" t="s">
        <v>34</v>
      </c>
      <c r="AE107" s="157" t="n"/>
    </row>
    <row customFormat="true" ht="15" outlineLevel="0" r="108" s="329">
      <c r="A108" s="333" t="s">
        <v>115</v>
      </c>
      <c r="B108" s="154" t="n">
        <v>31.16</v>
      </c>
      <c r="C108" s="154" t="n">
        <v>24</v>
      </c>
      <c r="D108" s="154" t="n">
        <v>24</v>
      </c>
      <c r="E108" s="220" t="n">
        <f aca="false" ca="false" dt2D="false" dtr="false" t="normal">D108/B108</f>
        <v>0.7702182284980744</v>
      </c>
      <c r="F108" s="154" t="s">
        <v>34</v>
      </c>
      <c r="G108" s="154" t="s">
        <v>34</v>
      </c>
      <c r="H108" s="154" t="s">
        <v>34</v>
      </c>
      <c r="I108" s="154" t="s">
        <v>34</v>
      </c>
      <c r="J108" s="154" t="s">
        <v>34</v>
      </c>
      <c r="K108" s="154" t="s">
        <v>34</v>
      </c>
      <c r="L108" s="154" t="s">
        <v>34</v>
      </c>
      <c r="M108" s="154" t="s">
        <v>34</v>
      </c>
      <c r="N108" s="154" t="s">
        <v>34</v>
      </c>
      <c r="O108" s="154" t="s">
        <v>34</v>
      </c>
      <c r="P108" s="154" t="s">
        <v>34</v>
      </c>
      <c r="Q108" s="154" t="s">
        <v>34</v>
      </c>
      <c r="R108" s="154" t="s">
        <v>34</v>
      </c>
      <c r="S108" s="154" t="s">
        <v>34</v>
      </c>
      <c r="T108" s="154" t="s">
        <v>34</v>
      </c>
      <c r="U108" s="154" t="s">
        <v>34</v>
      </c>
      <c r="V108" s="154" t="s">
        <v>34</v>
      </c>
      <c r="W108" s="154" t="s">
        <v>34</v>
      </c>
      <c r="X108" s="154" t="s">
        <v>34</v>
      </c>
      <c r="Y108" s="154" t="s">
        <v>34</v>
      </c>
      <c r="Z108" s="154" t="s">
        <v>34</v>
      </c>
      <c r="AA108" s="154" t="s">
        <v>34</v>
      </c>
      <c r="AB108" s="154" t="s">
        <v>34</v>
      </c>
      <c r="AC108" s="154" t="s">
        <v>34</v>
      </c>
      <c r="AD108" s="154" t="s">
        <v>34</v>
      </c>
      <c r="AE108" s="157" t="n"/>
    </row>
    <row customFormat="true" ht="15" outlineLevel="0" r="109" s="329">
      <c r="A109" s="333" t="s">
        <v>275</v>
      </c>
      <c r="B109" s="154" t="n">
        <v>20.15</v>
      </c>
      <c r="C109" s="154" t="n">
        <v>8</v>
      </c>
      <c r="D109" s="154" t="n">
        <v>8</v>
      </c>
      <c r="E109" s="220" t="n">
        <f aca="false" ca="false" dt2D="false" dtr="false" t="normal">D109/B109</f>
        <v>0.3970223325062035</v>
      </c>
      <c r="F109" s="154" t="s">
        <v>34</v>
      </c>
      <c r="G109" s="154" t="s">
        <v>34</v>
      </c>
      <c r="H109" s="154" t="s">
        <v>34</v>
      </c>
      <c r="I109" s="154" t="s">
        <v>34</v>
      </c>
      <c r="J109" s="154" t="s">
        <v>34</v>
      </c>
      <c r="K109" s="154" t="s">
        <v>34</v>
      </c>
      <c r="L109" s="154" t="s">
        <v>34</v>
      </c>
      <c r="M109" s="154" t="s">
        <v>34</v>
      </c>
      <c r="N109" s="154" t="s">
        <v>34</v>
      </c>
      <c r="O109" s="154" t="s">
        <v>34</v>
      </c>
      <c r="P109" s="154" t="s">
        <v>34</v>
      </c>
      <c r="Q109" s="154" t="s">
        <v>34</v>
      </c>
      <c r="R109" s="154" t="s">
        <v>34</v>
      </c>
      <c r="S109" s="154" t="s">
        <v>34</v>
      </c>
      <c r="T109" s="154" t="s">
        <v>34</v>
      </c>
      <c r="U109" s="154" t="s">
        <v>34</v>
      </c>
      <c r="V109" s="154" t="s">
        <v>34</v>
      </c>
      <c r="W109" s="154" t="s">
        <v>34</v>
      </c>
      <c r="X109" s="154" t="s">
        <v>34</v>
      </c>
      <c r="Y109" s="154" t="s">
        <v>34</v>
      </c>
      <c r="Z109" s="154" t="s">
        <v>34</v>
      </c>
      <c r="AA109" s="154" t="s">
        <v>34</v>
      </c>
      <c r="AB109" s="154" t="s">
        <v>34</v>
      </c>
      <c r="AC109" s="154" t="s">
        <v>34</v>
      </c>
      <c r="AD109" s="154" t="s">
        <v>34</v>
      </c>
      <c r="AE109" s="157" t="n"/>
    </row>
    <row customFormat="true" ht="15" outlineLevel="0" r="110" s="334">
      <c r="A110" s="335" t="s">
        <v>37</v>
      </c>
      <c r="B110" s="228" t="n">
        <f aca="false" ca="false" dt2D="false" dtr="false" t="normal">SUM(B106:B109)</f>
        <v>123.4</v>
      </c>
      <c r="C110" s="228" t="n">
        <f aca="false" ca="false" dt2D="false" dtr="false" t="normal">SUM(C106:C109)</f>
        <v>64</v>
      </c>
      <c r="D110" s="228" t="n">
        <f aca="false" ca="false" dt2D="false" dtr="false" t="normal">SUM(D106:D109)</f>
        <v>64</v>
      </c>
      <c r="E110" s="237" t="n">
        <f aca="false" ca="false" dt2D="false" dtr="false" t="normal">D110/B110</f>
        <v>0.5186385737439222</v>
      </c>
      <c r="F110" s="228" t="n">
        <v>0</v>
      </c>
      <c r="G110" s="232" t="n">
        <v>0</v>
      </c>
      <c r="H110" s="228" t="s">
        <v>34</v>
      </c>
      <c r="I110" s="228" t="s">
        <v>34</v>
      </c>
      <c r="J110" s="228" t="s">
        <v>34</v>
      </c>
      <c r="K110" s="228" t="s">
        <v>34</v>
      </c>
      <c r="L110" s="228" t="n">
        <v>0</v>
      </c>
      <c r="M110" s="228" t="s">
        <v>34</v>
      </c>
      <c r="N110" s="228" t="n">
        <v>0</v>
      </c>
      <c r="O110" s="228" t="s">
        <v>34</v>
      </c>
      <c r="P110" s="228" t="s">
        <v>34</v>
      </c>
      <c r="Q110" s="228" t="s">
        <v>34</v>
      </c>
      <c r="R110" s="228" t="n">
        <v>0</v>
      </c>
      <c r="S110" s="228" t="s">
        <v>34</v>
      </c>
      <c r="T110" s="232" t="s">
        <v>34</v>
      </c>
      <c r="U110" s="228" t="n">
        <v>0</v>
      </c>
      <c r="V110" s="232" t="s">
        <v>34</v>
      </c>
      <c r="W110" s="228" t="n">
        <v>0</v>
      </c>
      <c r="X110" s="232" t="s">
        <v>34</v>
      </c>
      <c r="Y110" s="228" t="s">
        <v>34</v>
      </c>
      <c r="Z110" s="228" t="s">
        <v>34</v>
      </c>
      <c r="AA110" s="228" t="s">
        <v>34</v>
      </c>
      <c r="AB110" s="228" t="s">
        <v>34</v>
      </c>
      <c r="AC110" s="336" t="n">
        <v>0</v>
      </c>
      <c r="AD110" s="228" t="s">
        <v>34</v>
      </c>
      <c r="AE110" s="157" t="n"/>
    </row>
    <row customFormat="true" ht="15" outlineLevel="0" r="111" s="329">
      <c r="A111" s="154" t="s">
        <v>210</v>
      </c>
      <c r="B111" s="154" t="n"/>
      <c r="C111" s="154" t="n"/>
      <c r="D111" s="154" t="n"/>
      <c r="E111" s="220" t="n"/>
      <c r="F111" s="154" t="n"/>
      <c r="G111" s="231" t="n"/>
      <c r="H111" s="154" t="n"/>
      <c r="I111" s="154" t="n"/>
      <c r="J111" s="154" t="n"/>
      <c r="K111" s="154" t="n"/>
      <c r="L111" s="154" t="n"/>
      <c r="M111" s="154" t="n"/>
      <c r="N111" s="154" t="n"/>
      <c r="O111" s="154" t="n"/>
      <c r="P111" s="154" t="n"/>
      <c r="Q111" s="154" t="n"/>
      <c r="R111" s="154" t="n"/>
      <c r="S111" s="154" t="n"/>
      <c r="T111" s="231" t="n"/>
      <c r="U111" s="154" t="n"/>
      <c r="V111" s="154" t="n"/>
      <c r="W111" s="154" t="n"/>
      <c r="X111" s="231" t="n"/>
      <c r="Y111" s="154" t="n"/>
      <c r="Z111" s="154" t="n"/>
      <c r="AA111" s="154" t="n"/>
      <c r="AB111" s="154" t="n"/>
      <c r="AC111" s="330" t="n"/>
      <c r="AD111" s="154" t="n"/>
      <c r="AE111" s="157" t="n"/>
    </row>
    <row customFormat="true" ht="15" outlineLevel="0" r="112" s="157">
      <c r="A112" s="333" t="s">
        <v>276</v>
      </c>
      <c r="B112" s="154" t="n">
        <v>29.76</v>
      </c>
      <c r="C112" s="154" t="n">
        <v>32</v>
      </c>
      <c r="D112" s="154" t="n">
        <v>40</v>
      </c>
      <c r="E112" s="220" t="n">
        <f aca="false" ca="false" dt2D="false" dtr="false" t="normal">D112/B112</f>
        <v>1.3440860215053763</v>
      </c>
      <c r="F112" s="154" t="n">
        <v>3</v>
      </c>
      <c r="G112" s="231" t="n">
        <f aca="false" ca="false" dt2D="false" dtr="false" t="normal">F112*100/C112</f>
        <v>9.375</v>
      </c>
      <c r="H112" s="154" t="s">
        <v>34</v>
      </c>
      <c r="I112" s="154" t="s">
        <v>34</v>
      </c>
      <c r="J112" s="154" t="s">
        <v>34</v>
      </c>
      <c r="K112" s="154" t="s">
        <v>34</v>
      </c>
      <c r="L112" s="154" t="n">
        <v>3</v>
      </c>
      <c r="M112" s="154" t="s">
        <v>34</v>
      </c>
      <c r="N112" s="154" t="s">
        <v>34</v>
      </c>
      <c r="O112" s="154" t="s">
        <v>34</v>
      </c>
      <c r="P112" s="154" t="s">
        <v>34</v>
      </c>
      <c r="Q112" s="154" t="s">
        <v>34</v>
      </c>
      <c r="R112" s="154" t="s">
        <v>34</v>
      </c>
      <c r="S112" s="154" t="s">
        <v>34</v>
      </c>
      <c r="T112" s="231" t="s">
        <v>34</v>
      </c>
      <c r="U112" s="154" t="n">
        <v>3</v>
      </c>
      <c r="V112" s="231" t="n">
        <v>9.9</v>
      </c>
      <c r="W112" s="154" t="n">
        <v>3</v>
      </c>
      <c r="X112" s="231" t="n">
        <v>7.5</v>
      </c>
      <c r="Y112" s="154" t="s">
        <v>34</v>
      </c>
      <c r="Z112" s="154" t="s">
        <v>34</v>
      </c>
      <c r="AA112" s="154" t="s">
        <v>34</v>
      </c>
      <c r="AB112" s="154" t="s">
        <v>34</v>
      </c>
      <c r="AC112" s="330" t="n">
        <v>3</v>
      </c>
      <c r="AD112" s="154" t="s">
        <v>34</v>
      </c>
      <c r="AE112" s="157" t="n"/>
    </row>
    <row customFormat="true" ht="15" outlineLevel="0" r="113" s="157">
      <c r="A113" s="333" t="s">
        <v>124</v>
      </c>
      <c r="B113" s="154" t="n">
        <v>39.42</v>
      </c>
      <c r="C113" s="154" t="n">
        <v>32</v>
      </c>
      <c r="D113" s="154" t="n">
        <v>40</v>
      </c>
      <c r="E113" s="220" t="n">
        <f aca="false" ca="false" dt2D="false" dtr="false" t="normal">D113/B113</f>
        <v>1.0147133434804667</v>
      </c>
      <c r="F113" s="154" t="n">
        <v>3</v>
      </c>
      <c r="G113" s="231" t="n">
        <f aca="false" ca="false" dt2D="false" dtr="false" t="normal">F113*100/C113</f>
        <v>9.375</v>
      </c>
      <c r="H113" s="154" t="s">
        <v>34</v>
      </c>
      <c r="I113" s="154" t="s">
        <v>34</v>
      </c>
      <c r="J113" s="154" t="s">
        <v>34</v>
      </c>
      <c r="K113" s="154" t="s">
        <v>34</v>
      </c>
      <c r="L113" s="154" t="n">
        <v>3</v>
      </c>
      <c r="M113" s="154" t="s">
        <v>34</v>
      </c>
      <c r="N113" s="154" t="n"/>
      <c r="O113" s="154" t="s">
        <v>34</v>
      </c>
      <c r="P113" s="154" t="s">
        <v>34</v>
      </c>
      <c r="Q113" s="154" t="s">
        <v>34</v>
      </c>
      <c r="R113" s="154" t="n"/>
      <c r="S113" s="154" t="s">
        <v>34</v>
      </c>
      <c r="T113" s="231" t="s">
        <v>34</v>
      </c>
      <c r="U113" s="154" t="n">
        <v>3</v>
      </c>
      <c r="V113" s="231" t="n">
        <v>9.9</v>
      </c>
      <c r="W113" s="154" t="n">
        <v>3</v>
      </c>
      <c r="X113" s="231" t="n">
        <v>7.5</v>
      </c>
      <c r="Y113" s="154" t="s">
        <v>34</v>
      </c>
      <c r="Z113" s="154" t="s">
        <v>34</v>
      </c>
      <c r="AA113" s="154" t="s">
        <v>34</v>
      </c>
      <c r="AB113" s="154" t="s">
        <v>34</v>
      </c>
      <c r="AC113" s="330" t="n">
        <v>3</v>
      </c>
      <c r="AD113" s="154" t="s">
        <v>34</v>
      </c>
      <c r="AE113" s="157" t="n"/>
    </row>
    <row customFormat="true" ht="15" outlineLevel="0" r="114" s="329">
      <c r="A114" s="333" t="s">
        <v>277</v>
      </c>
      <c r="B114" s="154" t="n">
        <v>40.79</v>
      </c>
      <c r="C114" s="154" t="n">
        <v>32</v>
      </c>
      <c r="D114" s="154" t="n">
        <v>40</v>
      </c>
      <c r="E114" s="220" t="n">
        <f aca="false" ca="false" dt2D="false" dtr="false" t="normal">D114/B114</f>
        <v>0.9806325079676391</v>
      </c>
      <c r="F114" s="154" t="s">
        <v>34</v>
      </c>
      <c r="G114" s="231" t="s">
        <v>34</v>
      </c>
      <c r="H114" s="154" t="s">
        <v>34</v>
      </c>
      <c r="I114" s="154" t="s">
        <v>34</v>
      </c>
      <c r="J114" s="154" t="s">
        <v>34</v>
      </c>
      <c r="K114" s="154" t="s">
        <v>34</v>
      </c>
      <c r="L114" s="154" t="n"/>
      <c r="M114" s="154" t="s">
        <v>34</v>
      </c>
      <c r="N114" s="154" t="s">
        <v>34</v>
      </c>
      <c r="O114" s="154" t="s">
        <v>34</v>
      </c>
      <c r="P114" s="154" t="s">
        <v>34</v>
      </c>
      <c r="Q114" s="154" t="s">
        <v>34</v>
      </c>
      <c r="R114" s="154" t="s">
        <v>34</v>
      </c>
      <c r="S114" s="154" t="s">
        <v>34</v>
      </c>
      <c r="T114" s="154" t="s">
        <v>34</v>
      </c>
      <c r="U114" s="154" t="s">
        <v>34</v>
      </c>
      <c r="V114" s="154" t="s">
        <v>34</v>
      </c>
      <c r="W114" s="154" t="s">
        <v>34</v>
      </c>
      <c r="X114" s="154" t="s">
        <v>34</v>
      </c>
      <c r="Y114" s="154" t="s">
        <v>34</v>
      </c>
      <c r="Z114" s="154" t="s">
        <v>34</v>
      </c>
      <c r="AA114" s="154" t="s">
        <v>34</v>
      </c>
      <c r="AB114" s="154" t="s">
        <v>34</v>
      </c>
      <c r="AC114" s="154" t="s">
        <v>34</v>
      </c>
      <c r="AD114" s="154" t="s">
        <v>34</v>
      </c>
      <c r="AE114" s="157" t="n"/>
    </row>
    <row customFormat="true" ht="15" outlineLevel="0" r="115" s="329">
      <c r="A115" s="333" t="s">
        <v>126</v>
      </c>
      <c r="B115" s="154" t="n">
        <v>29.93</v>
      </c>
      <c r="C115" s="154" t="n">
        <v>20</v>
      </c>
      <c r="D115" s="154" t="n">
        <v>20</v>
      </c>
      <c r="E115" s="220" t="n">
        <f aca="false" ca="false" dt2D="false" dtr="false" t="normal">D115/B115</f>
        <v>0.6682258603407952</v>
      </c>
      <c r="F115" s="154" t="s">
        <v>34</v>
      </c>
      <c r="G115" s="154" t="s">
        <v>34</v>
      </c>
      <c r="H115" s="154" t="s">
        <v>34</v>
      </c>
      <c r="I115" s="154" t="s">
        <v>34</v>
      </c>
      <c r="J115" s="154" t="s">
        <v>34</v>
      </c>
      <c r="K115" s="154" t="s">
        <v>34</v>
      </c>
      <c r="L115" s="154" t="s">
        <v>34</v>
      </c>
      <c r="M115" s="154" t="s">
        <v>34</v>
      </c>
      <c r="N115" s="154" t="s">
        <v>34</v>
      </c>
      <c r="O115" s="154" t="s">
        <v>34</v>
      </c>
      <c r="P115" s="154" t="s">
        <v>34</v>
      </c>
      <c r="Q115" s="154" t="s">
        <v>34</v>
      </c>
      <c r="R115" s="154" t="s">
        <v>34</v>
      </c>
      <c r="S115" s="154" t="s">
        <v>34</v>
      </c>
      <c r="T115" s="154" t="s">
        <v>34</v>
      </c>
      <c r="U115" s="154" t="s">
        <v>34</v>
      </c>
      <c r="V115" s="154" t="s">
        <v>34</v>
      </c>
      <c r="W115" s="154" t="s">
        <v>34</v>
      </c>
      <c r="X115" s="154" t="s">
        <v>34</v>
      </c>
      <c r="Y115" s="154" t="s">
        <v>34</v>
      </c>
      <c r="Z115" s="154" t="s">
        <v>34</v>
      </c>
      <c r="AA115" s="154" t="s">
        <v>34</v>
      </c>
      <c r="AB115" s="154" t="s">
        <v>34</v>
      </c>
      <c r="AC115" s="154" t="s">
        <v>34</v>
      </c>
      <c r="AD115" s="154" t="s">
        <v>34</v>
      </c>
      <c r="AE115" s="157" t="n"/>
    </row>
    <row customFormat="true" ht="15" outlineLevel="0" r="116" s="329">
      <c r="A116" s="331" t="s">
        <v>278</v>
      </c>
      <c r="B116" s="154" t="n">
        <v>57.32</v>
      </c>
      <c r="C116" s="154" t="n">
        <v>28</v>
      </c>
      <c r="D116" s="154" t="n">
        <v>28</v>
      </c>
      <c r="E116" s="220" t="n">
        <f aca="false" ca="false" dt2D="false" dtr="false" t="normal">D116/B116</f>
        <v>0.4884856943475227</v>
      </c>
      <c r="F116" s="154" t="s">
        <v>34</v>
      </c>
      <c r="G116" s="231" t="s">
        <v>34</v>
      </c>
      <c r="H116" s="154" t="s">
        <v>34</v>
      </c>
      <c r="I116" s="154" t="s">
        <v>34</v>
      </c>
      <c r="J116" s="154" t="s">
        <v>34</v>
      </c>
      <c r="K116" s="154" t="s">
        <v>34</v>
      </c>
      <c r="L116" s="154" t="s">
        <v>34</v>
      </c>
      <c r="M116" s="154" t="s">
        <v>34</v>
      </c>
      <c r="N116" s="154" t="s">
        <v>34</v>
      </c>
      <c r="O116" s="154" t="s">
        <v>34</v>
      </c>
      <c r="P116" s="154" t="s">
        <v>34</v>
      </c>
      <c r="Q116" s="154" t="s">
        <v>34</v>
      </c>
      <c r="R116" s="154" t="s">
        <v>34</v>
      </c>
      <c r="S116" s="154" t="s">
        <v>34</v>
      </c>
      <c r="T116" s="154" t="s">
        <v>34</v>
      </c>
      <c r="U116" s="154" t="s">
        <v>34</v>
      </c>
      <c r="V116" s="154" t="s">
        <v>34</v>
      </c>
      <c r="W116" s="154" t="s">
        <v>34</v>
      </c>
      <c r="X116" s="154" t="s">
        <v>34</v>
      </c>
      <c r="Y116" s="154" t="s">
        <v>34</v>
      </c>
      <c r="Z116" s="154" t="s">
        <v>34</v>
      </c>
      <c r="AA116" s="154" t="s">
        <v>34</v>
      </c>
      <c r="AB116" s="154" t="s">
        <v>34</v>
      </c>
      <c r="AC116" s="154" t="s">
        <v>34</v>
      </c>
      <c r="AD116" s="154" t="s">
        <v>34</v>
      </c>
      <c r="AE116" s="157" t="n"/>
    </row>
    <row customFormat="true" ht="15" outlineLevel="0" r="117" s="334">
      <c r="A117" s="335" t="s">
        <v>37</v>
      </c>
      <c r="B117" s="228" t="n">
        <f aca="false" ca="false" dt2D="false" dtr="false" t="normal">SUM(B112:B116)</f>
        <v>197.22</v>
      </c>
      <c r="C117" s="228" t="n">
        <f aca="false" ca="false" dt2D="false" dtr="false" t="normal">SUM(C112:C116)</f>
        <v>144</v>
      </c>
      <c r="D117" s="228" t="n">
        <f aca="false" ca="false" dt2D="false" dtr="false" t="normal">SUM(D112:D116)</f>
        <v>168</v>
      </c>
      <c r="E117" s="237" t="n">
        <f aca="false" ca="false" dt2D="false" dtr="false" t="normal">D117/B117</f>
        <v>0.8518405841192577</v>
      </c>
      <c r="F117" s="228" t="n">
        <f aca="false" ca="false" dt2D="false" dtr="false" t="normal">SUM(F112:F116)</f>
        <v>6</v>
      </c>
      <c r="G117" s="232" t="n">
        <f aca="false" ca="false" dt2D="false" dtr="false" t="normal">F117*100/C117</f>
        <v>4.166666666666667</v>
      </c>
      <c r="H117" s="228" t="s">
        <v>34</v>
      </c>
      <c r="I117" s="228" t="s">
        <v>34</v>
      </c>
      <c r="J117" s="228" t="s">
        <v>34</v>
      </c>
      <c r="K117" s="228" t="s">
        <v>34</v>
      </c>
      <c r="L117" s="228" t="n">
        <f aca="false" ca="false" dt2D="false" dtr="false" t="normal">SUM(L112:L116)</f>
        <v>6</v>
      </c>
      <c r="M117" s="228" t="s">
        <v>34</v>
      </c>
      <c r="N117" s="228" t="n">
        <f aca="false" ca="false" dt2D="false" dtr="false" t="normal">SUM(N112:N116)</f>
        <v>0</v>
      </c>
      <c r="O117" s="228" t="s">
        <v>34</v>
      </c>
      <c r="P117" s="228" t="s">
        <v>34</v>
      </c>
      <c r="Q117" s="228" t="s">
        <v>34</v>
      </c>
      <c r="R117" s="228" t="n">
        <f aca="false" ca="false" dt2D="false" dtr="false" t="normal">SUM(R112:R116)</f>
        <v>0</v>
      </c>
      <c r="S117" s="228" t="s">
        <v>34</v>
      </c>
      <c r="T117" s="232" t="s">
        <v>34</v>
      </c>
      <c r="U117" s="228" t="n">
        <f aca="false" ca="false" dt2D="false" dtr="false" t="normal">SUM(U112:U116)</f>
        <v>6</v>
      </c>
      <c r="V117" s="232" t="s">
        <v>34</v>
      </c>
      <c r="W117" s="228" t="n">
        <f aca="false" ca="false" dt2D="false" dtr="false" t="normal">SUM(W112:W116)</f>
        <v>6</v>
      </c>
      <c r="X117" s="232" t="s">
        <v>34</v>
      </c>
      <c r="Y117" s="228" t="s">
        <v>34</v>
      </c>
      <c r="Z117" s="228" t="s">
        <v>34</v>
      </c>
      <c r="AA117" s="228" t="s">
        <v>34</v>
      </c>
      <c r="AB117" s="228" t="s">
        <v>34</v>
      </c>
      <c r="AC117" s="336" t="n">
        <f aca="false" ca="false" dt2D="false" dtr="false" t="normal">SUM(AC112:AC116)</f>
        <v>6</v>
      </c>
      <c r="AD117" s="228" t="s">
        <v>34</v>
      </c>
      <c r="AE117" s="157" t="n"/>
    </row>
    <row customFormat="true" ht="15" outlineLevel="0" r="118" s="334">
      <c r="A118" s="218" t="s">
        <v>279</v>
      </c>
      <c r="B118" s="228" t="n"/>
      <c r="C118" s="228" t="n"/>
      <c r="D118" s="228" t="n"/>
      <c r="E118" s="220" t="n"/>
      <c r="F118" s="228" t="n"/>
      <c r="G118" s="232" t="n"/>
      <c r="H118" s="228" t="n"/>
      <c r="I118" s="228" t="n"/>
      <c r="J118" s="228" t="n"/>
      <c r="K118" s="228" t="n"/>
      <c r="L118" s="228" t="n"/>
      <c r="M118" s="228" t="n"/>
      <c r="N118" s="228" t="n"/>
      <c r="O118" s="228" t="n"/>
      <c r="P118" s="228" t="n"/>
      <c r="Q118" s="228" t="n"/>
      <c r="R118" s="228" t="n"/>
      <c r="S118" s="228" t="n"/>
      <c r="T118" s="232" t="n"/>
      <c r="U118" s="228" t="n"/>
      <c r="V118" s="232" t="n"/>
      <c r="W118" s="228" t="n"/>
      <c r="X118" s="232" t="n"/>
      <c r="Y118" s="228" t="n"/>
      <c r="Z118" s="228" t="n"/>
      <c r="AA118" s="228" t="n"/>
      <c r="AB118" s="228" t="n"/>
      <c r="AC118" s="336" t="n"/>
      <c r="AD118" s="228" t="n"/>
      <c r="AE118" s="157" t="n"/>
    </row>
    <row customFormat="true" ht="15" outlineLevel="0" r="119" s="329">
      <c r="A119" s="331" t="s">
        <v>280</v>
      </c>
      <c r="B119" s="154" t="n">
        <v>84.32</v>
      </c>
      <c r="C119" s="154" t="n">
        <v>0</v>
      </c>
      <c r="D119" s="154" t="n">
        <v>24</v>
      </c>
      <c r="E119" s="220" t="n">
        <f aca="false" ca="false" dt2D="false" dtr="false" t="normal">D119/B119</f>
        <v>0.28462998102466797</v>
      </c>
      <c r="F119" s="154" t="s">
        <v>34</v>
      </c>
      <c r="G119" s="154" t="s">
        <v>34</v>
      </c>
      <c r="H119" s="154" t="s">
        <v>34</v>
      </c>
      <c r="I119" s="154" t="s">
        <v>34</v>
      </c>
      <c r="J119" s="154" t="s">
        <v>34</v>
      </c>
      <c r="K119" s="154" t="s">
        <v>34</v>
      </c>
      <c r="L119" s="154" t="s">
        <v>34</v>
      </c>
      <c r="M119" s="154" t="s">
        <v>34</v>
      </c>
      <c r="N119" s="154" t="s">
        <v>34</v>
      </c>
      <c r="O119" s="154" t="s">
        <v>34</v>
      </c>
      <c r="P119" s="154" t="s">
        <v>34</v>
      </c>
      <c r="Q119" s="154" t="s">
        <v>34</v>
      </c>
      <c r="R119" s="154" t="s">
        <v>34</v>
      </c>
      <c r="S119" s="154" t="s">
        <v>34</v>
      </c>
      <c r="T119" s="154" t="s">
        <v>34</v>
      </c>
      <c r="U119" s="154" t="n">
        <v>2</v>
      </c>
      <c r="V119" s="154" t="n">
        <v>9.9</v>
      </c>
      <c r="W119" s="154" t="n">
        <v>2</v>
      </c>
      <c r="X119" s="154" t="n">
        <v>8.4</v>
      </c>
      <c r="Y119" s="154" t="s">
        <v>34</v>
      </c>
      <c r="Z119" s="154" t="s">
        <v>34</v>
      </c>
      <c r="AA119" s="154" t="s">
        <v>34</v>
      </c>
      <c r="AB119" s="154" t="s">
        <v>34</v>
      </c>
      <c r="AC119" s="154" t="n">
        <v>2</v>
      </c>
      <c r="AD119" s="154" t="s">
        <v>34</v>
      </c>
      <c r="AE119" s="157" t="n"/>
    </row>
    <row customFormat="true" ht="15" outlineLevel="0" r="120" s="334">
      <c r="A120" s="335" t="s">
        <v>37</v>
      </c>
      <c r="B120" s="228" t="n">
        <v>84.32</v>
      </c>
      <c r="C120" s="228" t="n">
        <v>0</v>
      </c>
      <c r="D120" s="228" t="n">
        <f aca="false" ca="false" dt2D="false" dtr="false" t="normal">SUM(D119)</f>
        <v>24</v>
      </c>
      <c r="E120" s="237" t="n">
        <f aca="false" ca="false" dt2D="false" dtr="false" t="normal">D120/B120</f>
        <v>0.28462998102466797</v>
      </c>
      <c r="F120" s="228" t="n">
        <f aca="false" ca="false" dt2D="false" dtr="false" t="normal">SUM(F119)</f>
        <v>0</v>
      </c>
      <c r="G120" s="232" t="s">
        <v>34</v>
      </c>
      <c r="H120" s="228" t="s">
        <v>34</v>
      </c>
      <c r="I120" s="228" t="s">
        <v>34</v>
      </c>
      <c r="J120" s="228" t="s">
        <v>34</v>
      </c>
      <c r="K120" s="228" t="s">
        <v>34</v>
      </c>
      <c r="L120" s="228" t="n">
        <f aca="false" ca="false" dt2D="false" dtr="false" t="normal">SUM(L119)</f>
        <v>0</v>
      </c>
      <c r="M120" s="228" t="n">
        <f aca="false" ca="false" dt2D="false" dtr="false" t="normal">SUM(M119)</f>
        <v>0</v>
      </c>
      <c r="N120" s="228" t="n">
        <f aca="false" ca="false" dt2D="false" dtr="false" t="normal">SUM(N119)</f>
        <v>0</v>
      </c>
      <c r="O120" s="228" t="s">
        <v>34</v>
      </c>
      <c r="P120" s="228" t="s">
        <v>34</v>
      </c>
      <c r="Q120" s="228" t="s">
        <v>34</v>
      </c>
      <c r="R120" s="228" t="n">
        <f aca="false" ca="false" dt2D="false" dtr="false" t="normal">SUM(R119)</f>
        <v>0</v>
      </c>
      <c r="S120" s="228" t="n">
        <f aca="false" ca="false" dt2D="false" dtr="false" t="normal">SUM(S119)</f>
        <v>0</v>
      </c>
      <c r="T120" s="228" t="s">
        <v>34</v>
      </c>
      <c r="U120" s="228" t="n">
        <f aca="false" ca="false" dt2D="false" dtr="false" t="normal">SUM(U119)</f>
        <v>2</v>
      </c>
      <c r="V120" s="228" t="s">
        <v>34</v>
      </c>
      <c r="W120" s="228" t="n">
        <f aca="false" ca="false" dt2D="false" dtr="false" t="normal">SUM(W119)</f>
        <v>2</v>
      </c>
      <c r="X120" s="228" t="s">
        <v>34</v>
      </c>
      <c r="Y120" s="228" t="s">
        <v>34</v>
      </c>
      <c r="Z120" s="228" t="s">
        <v>34</v>
      </c>
      <c r="AA120" s="228" t="s">
        <v>34</v>
      </c>
      <c r="AB120" s="228" t="s">
        <v>34</v>
      </c>
      <c r="AC120" s="228" t="n">
        <f aca="false" ca="false" dt2D="false" dtr="false" t="normal">SUM(AC119)</f>
        <v>2</v>
      </c>
      <c r="AD120" s="228" t="n">
        <f aca="false" ca="false" dt2D="false" dtr="false" t="normal">SUM(AD119)</f>
        <v>0</v>
      </c>
      <c r="AE120" s="344" t="n"/>
    </row>
    <row customFormat="true" ht="15" outlineLevel="0" r="121" s="329">
      <c r="A121" s="154" t="s">
        <v>281</v>
      </c>
      <c r="B121" s="154" t="n"/>
      <c r="C121" s="154" t="n"/>
      <c r="D121" s="154" t="n"/>
      <c r="E121" s="220" t="n"/>
      <c r="F121" s="154" t="n"/>
      <c r="G121" s="231" t="n"/>
      <c r="H121" s="154" t="n"/>
      <c r="I121" s="154" t="n"/>
      <c r="J121" s="154" t="n"/>
      <c r="K121" s="154" t="n"/>
      <c r="L121" s="154" t="n"/>
      <c r="M121" s="154" t="n"/>
      <c r="N121" s="154" t="n"/>
      <c r="O121" s="154" t="n"/>
      <c r="P121" s="154" t="n"/>
      <c r="Q121" s="154" t="n"/>
      <c r="R121" s="154" t="n"/>
      <c r="S121" s="154" t="n"/>
      <c r="T121" s="231" t="n"/>
      <c r="U121" s="154" t="n"/>
      <c r="V121" s="154" t="n"/>
      <c r="W121" s="154" t="n"/>
      <c r="X121" s="231" t="n"/>
      <c r="Y121" s="154" t="n"/>
      <c r="Z121" s="154" t="n"/>
      <c r="AA121" s="154" t="n"/>
      <c r="AB121" s="154" t="n"/>
      <c r="AC121" s="330" t="n"/>
      <c r="AD121" s="154" t="n"/>
      <c r="AE121" s="157" t="n"/>
    </row>
    <row customFormat="true" ht="15" outlineLevel="0" r="122" s="329">
      <c r="A122" s="343" t="s">
        <v>282</v>
      </c>
      <c r="B122" s="154" t="n">
        <v>94.54</v>
      </c>
      <c r="C122" s="154" t="n">
        <v>10</v>
      </c>
      <c r="D122" s="154" t="n">
        <v>10</v>
      </c>
      <c r="E122" s="220" t="n">
        <f aca="false" ca="false" dt2D="false" dtr="false" t="normal">D122/B122</f>
        <v>0.10577533319229955</v>
      </c>
      <c r="F122" s="154" t="s">
        <v>34</v>
      </c>
      <c r="G122" s="154" t="s">
        <v>34</v>
      </c>
      <c r="H122" s="154" t="s">
        <v>34</v>
      </c>
      <c r="I122" s="154" t="s">
        <v>34</v>
      </c>
      <c r="J122" s="154" t="s">
        <v>34</v>
      </c>
      <c r="K122" s="154" t="s">
        <v>34</v>
      </c>
      <c r="L122" s="154" t="s">
        <v>34</v>
      </c>
      <c r="M122" s="154" t="s">
        <v>34</v>
      </c>
      <c r="N122" s="154" t="s">
        <v>34</v>
      </c>
      <c r="O122" s="154" t="s">
        <v>34</v>
      </c>
      <c r="P122" s="154" t="s">
        <v>34</v>
      </c>
      <c r="Q122" s="154" t="s">
        <v>34</v>
      </c>
      <c r="R122" s="154" t="s">
        <v>34</v>
      </c>
      <c r="S122" s="154" t="s">
        <v>34</v>
      </c>
      <c r="T122" s="154" t="s">
        <v>34</v>
      </c>
      <c r="U122" s="154" t="s">
        <v>34</v>
      </c>
      <c r="V122" s="154" t="s">
        <v>34</v>
      </c>
      <c r="W122" s="154" t="s">
        <v>34</v>
      </c>
      <c r="X122" s="154" t="s">
        <v>34</v>
      </c>
      <c r="Y122" s="154" t="s">
        <v>34</v>
      </c>
      <c r="Z122" s="154" t="s">
        <v>34</v>
      </c>
      <c r="AA122" s="154" t="s">
        <v>34</v>
      </c>
      <c r="AB122" s="154" t="s">
        <v>34</v>
      </c>
      <c r="AC122" s="154" t="s">
        <v>34</v>
      </c>
      <c r="AD122" s="154" t="s">
        <v>34</v>
      </c>
      <c r="AE122" s="157" t="n"/>
    </row>
    <row customFormat="true" ht="15" outlineLevel="0" r="123" s="329">
      <c r="A123" s="343" t="s">
        <v>283</v>
      </c>
      <c r="B123" s="154" t="n">
        <v>32.47</v>
      </c>
      <c r="C123" s="154" t="n">
        <v>16</v>
      </c>
      <c r="D123" s="154" t="n">
        <v>16</v>
      </c>
      <c r="E123" s="220" t="n">
        <f aca="false" ca="false" dt2D="false" dtr="false" t="normal">D123/B123</f>
        <v>0.4927625500461965</v>
      </c>
      <c r="F123" s="154" t="s">
        <v>34</v>
      </c>
      <c r="G123" s="154" t="s">
        <v>34</v>
      </c>
      <c r="H123" s="154" t="s">
        <v>34</v>
      </c>
      <c r="I123" s="154" t="s">
        <v>34</v>
      </c>
      <c r="J123" s="154" t="s">
        <v>34</v>
      </c>
      <c r="K123" s="154" t="s">
        <v>34</v>
      </c>
      <c r="L123" s="154" t="s">
        <v>34</v>
      </c>
      <c r="M123" s="154" t="s">
        <v>34</v>
      </c>
      <c r="N123" s="154" t="s">
        <v>34</v>
      </c>
      <c r="O123" s="154" t="s">
        <v>34</v>
      </c>
      <c r="P123" s="154" t="s">
        <v>34</v>
      </c>
      <c r="Q123" s="154" t="s">
        <v>34</v>
      </c>
      <c r="R123" s="154" t="s">
        <v>34</v>
      </c>
      <c r="S123" s="154" t="s">
        <v>34</v>
      </c>
      <c r="T123" s="154" t="s">
        <v>34</v>
      </c>
      <c r="U123" s="154" t="s">
        <v>34</v>
      </c>
      <c r="V123" s="154" t="s">
        <v>34</v>
      </c>
      <c r="W123" s="154" t="s">
        <v>34</v>
      </c>
      <c r="X123" s="154" t="s">
        <v>34</v>
      </c>
      <c r="Y123" s="154" t="s">
        <v>34</v>
      </c>
      <c r="Z123" s="154" t="s">
        <v>34</v>
      </c>
      <c r="AA123" s="154" t="s">
        <v>34</v>
      </c>
      <c r="AB123" s="154" t="s">
        <v>34</v>
      </c>
      <c r="AC123" s="154" t="s">
        <v>34</v>
      </c>
      <c r="AD123" s="154" t="s">
        <v>34</v>
      </c>
      <c r="AE123" s="157" t="n"/>
    </row>
    <row customFormat="true" ht="15" outlineLevel="0" r="124" s="329">
      <c r="A124" s="343" t="s">
        <v>284</v>
      </c>
      <c r="B124" s="154" t="n">
        <v>49.89</v>
      </c>
      <c r="C124" s="154" t="n">
        <v>16</v>
      </c>
      <c r="D124" s="154" t="n">
        <v>16</v>
      </c>
      <c r="E124" s="220" t="n">
        <f aca="false" ca="false" dt2D="false" dtr="false" t="normal">D124/B124</f>
        <v>0.32070555221487274</v>
      </c>
      <c r="F124" s="154" t="s">
        <v>34</v>
      </c>
      <c r="G124" s="154" t="s">
        <v>34</v>
      </c>
      <c r="H124" s="154" t="s">
        <v>34</v>
      </c>
      <c r="I124" s="154" t="s">
        <v>34</v>
      </c>
      <c r="J124" s="154" t="s">
        <v>34</v>
      </c>
      <c r="K124" s="154" t="s">
        <v>34</v>
      </c>
      <c r="L124" s="154" t="s">
        <v>34</v>
      </c>
      <c r="M124" s="154" t="s">
        <v>34</v>
      </c>
      <c r="N124" s="154" t="s">
        <v>34</v>
      </c>
      <c r="O124" s="154" t="s">
        <v>34</v>
      </c>
      <c r="P124" s="154" t="s">
        <v>34</v>
      </c>
      <c r="Q124" s="154" t="s">
        <v>34</v>
      </c>
      <c r="R124" s="154" t="s">
        <v>34</v>
      </c>
      <c r="S124" s="154" t="s">
        <v>34</v>
      </c>
      <c r="T124" s="154" t="s">
        <v>34</v>
      </c>
      <c r="U124" s="154" t="s">
        <v>34</v>
      </c>
      <c r="V124" s="154" t="s">
        <v>34</v>
      </c>
      <c r="W124" s="154" t="s">
        <v>34</v>
      </c>
      <c r="X124" s="154" t="s">
        <v>34</v>
      </c>
      <c r="Y124" s="154" t="s">
        <v>34</v>
      </c>
      <c r="Z124" s="154" t="s">
        <v>34</v>
      </c>
      <c r="AA124" s="154" t="s">
        <v>34</v>
      </c>
      <c r="AB124" s="154" t="s">
        <v>34</v>
      </c>
      <c r="AC124" s="154" t="s">
        <v>34</v>
      </c>
      <c r="AD124" s="154" t="s">
        <v>34</v>
      </c>
      <c r="AE124" s="157" t="n"/>
    </row>
    <row customFormat="true" ht="15" outlineLevel="0" r="125" s="334">
      <c r="A125" s="335" t="s">
        <v>37</v>
      </c>
      <c r="B125" s="228" t="n">
        <f aca="false" ca="false" dt2D="false" dtr="false" t="normal">SUM(B122:B124)</f>
        <v>176.9</v>
      </c>
      <c r="C125" s="228" t="n">
        <f aca="false" ca="false" dt2D="false" dtr="false" t="normal">SUM(C122:C124)</f>
        <v>42</v>
      </c>
      <c r="D125" s="228" t="n">
        <f aca="false" ca="false" dt2D="false" dtr="false" t="normal">SUM(D122:D124)</f>
        <v>42</v>
      </c>
      <c r="E125" s="237" t="n">
        <f aca="false" ca="false" dt2D="false" dtr="false" t="normal">D125/B125</f>
        <v>0.23742227247032222</v>
      </c>
      <c r="F125" s="228" t="n">
        <v>0</v>
      </c>
      <c r="G125" s="232" t="n">
        <f aca="false" ca="false" dt2D="false" dtr="false" t="normal">F125*100/C125</f>
        <v>0</v>
      </c>
      <c r="H125" s="228" t="s">
        <v>34</v>
      </c>
      <c r="I125" s="228" t="s">
        <v>34</v>
      </c>
      <c r="J125" s="228" t="s">
        <v>34</v>
      </c>
      <c r="K125" s="228" t="s">
        <v>34</v>
      </c>
      <c r="L125" s="228" t="n">
        <v>0</v>
      </c>
      <c r="M125" s="228" t="s">
        <v>34</v>
      </c>
      <c r="N125" s="228" t="n">
        <v>0</v>
      </c>
      <c r="O125" s="228" t="s">
        <v>34</v>
      </c>
      <c r="P125" s="228" t="s">
        <v>34</v>
      </c>
      <c r="Q125" s="228" t="s">
        <v>34</v>
      </c>
      <c r="R125" s="228" t="n">
        <v>0</v>
      </c>
      <c r="S125" s="228" t="s">
        <v>34</v>
      </c>
      <c r="T125" s="232" t="s">
        <v>34</v>
      </c>
      <c r="U125" s="228" t="n">
        <f aca="false" ca="false" dt2D="false" dtr="false" t="normal">SUM(U122:U124)</f>
        <v>0</v>
      </c>
      <c r="V125" s="232" t="s">
        <v>34</v>
      </c>
      <c r="W125" s="228" t="n">
        <v>0</v>
      </c>
      <c r="X125" s="232" t="s">
        <v>34</v>
      </c>
      <c r="Y125" s="228" t="s">
        <v>34</v>
      </c>
      <c r="Z125" s="228" t="s">
        <v>34</v>
      </c>
      <c r="AA125" s="228" t="s">
        <v>34</v>
      </c>
      <c r="AB125" s="228" t="s">
        <v>34</v>
      </c>
      <c r="AC125" s="336" t="n">
        <v>0</v>
      </c>
      <c r="AD125" s="228" t="s">
        <v>34</v>
      </c>
      <c r="AE125" s="157" t="n"/>
    </row>
    <row customFormat="true" ht="25.5" outlineLevel="0" r="126" s="329">
      <c r="A126" s="252" t="s">
        <v>285</v>
      </c>
      <c r="B126" s="252" t="n"/>
      <c r="C126" s="154" t="n"/>
      <c r="D126" s="154" t="n"/>
      <c r="E126" s="220" t="n"/>
      <c r="F126" s="154" t="n"/>
      <c r="G126" s="231" t="n"/>
      <c r="H126" s="154" t="n"/>
      <c r="I126" s="154" t="n"/>
      <c r="J126" s="154" t="n"/>
      <c r="K126" s="154" t="n"/>
      <c r="L126" s="154" t="n"/>
      <c r="M126" s="154" t="n"/>
      <c r="N126" s="154" t="n"/>
      <c r="O126" s="154" t="n"/>
      <c r="P126" s="154" t="n"/>
      <c r="Q126" s="154" t="n"/>
      <c r="R126" s="154" t="n"/>
      <c r="S126" s="154" t="n"/>
      <c r="T126" s="231" t="n"/>
      <c r="U126" s="154" t="n"/>
      <c r="V126" s="154" t="n"/>
      <c r="W126" s="154" t="n"/>
      <c r="X126" s="231" t="n"/>
      <c r="Y126" s="154" t="n"/>
      <c r="Z126" s="154" t="n"/>
      <c r="AA126" s="154" t="n"/>
      <c r="AB126" s="154" t="n"/>
      <c r="AC126" s="330" t="n"/>
      <c r="AD126" s="154" t="n"/>
      <c r="AE126" s="157" t="n"/>
    </row>
    <row customFormat="true" ht="15" outlineLevel="0" r="127" s="329">
      <c r="A127" s="343" t="s">
        <v>286</v>
      </c>
      <c r="B127" s="154" t="n">
        <v>20.49</v>
      </c>
      <c r="C127" s="154" t="n">
        <v>16</v>
      </c>
      <c r="D127" s="154" t="n">
        <v>18</v>
      </c>
      <c r="E127" s="220" t="n">
        <f aca="false" ca="false" dt2D="false" dtr="false" t="normal">D127/B127</f>
        <v>0.8784773060029283</v>
      </c>
      <c r="F127" s="154" t="s">
        <v>34</v>
      </c>
      <c r="G127" s="154" t="s">
        <v>34</v>
      </c>
      <c r="H127" s="154" t="s">
        <v>34</v>
      </c>
      <c r="I127" s="154" t="s">
        <v>34</v>
      </c>
      <c r="J127" s="154" t="s">
        <v>34</v>
      </c>
      <c r="K127" s="154" t="s">
        <v>34</v>
      </c>
      <c r="L127" s="154" t="s">
        <v>34</v>
      </c>
      <c r="M127" s="154" t="s">
        <v>34</v>
      </c>
      <c r="N127" s="154" t="s">
        <v>34</v>
      </c>
      <c r="O127" s="154" t="s">
        <v>34</v>
      </c>
      <c r="P127" s="154" t="s">
        <v>34</v>
      </c>
      <c r="Q127" s="154" t="s">
        <v>34</v>
      </c>
      <c r="R127" s="154" t="s">
        <v>34</v>
      </c>
      <c r="S127" s="154" t="s">
        <v>34</v>
      </c>
      <c r="T127" s="154" t="s">
        <v>34</v>
      </c>
      <c r="U127" s="154" t="n">
        <v>1</v>
      </c>
      <c r="V127" s="154" t="n">
        <v>9.9</v>
      </c>
      <c r="W127" s="154" t="n">
        <v>1</v>
      </c>
      <c r="X127" s="154" t="n">
        <v>5.5</v>
      </c>
      <c r="Y127" s="154" t="s">
        <v>34</v>
      </c>
      <c r="Z127" s="154" t="s">
        <v>34</v>
      </c>
      <c r="AA127" s="154" t="s">
        <v>34</v>
      </c>
      <c r="AB127" s="154" t="s">
        <v>34</v>
      </c>
      <c r="AC127" s="154" t="n">
        <v>1</v>
      </c>
      <c r="AD127" s="154" t="s">
        <v>34</v>
      </c>
      <c r="AE127" s="157" t="n"/>
    </row>
    <row customFormat="true" ht="15" outlineLevel="0" r="128" s="329">
      <c r="A128" s="343" t="s">
        <v>287</v>
      </c>
      <c r="B128" s="154" t="n">
        <v>74.31</v>
      </c>
      <c r="C128" s="154" t="n">
        <v>8</v>
      </c>
      <c r="D128" s="154" t="n">
        <v>8</v>
      </c>
      <c r="E128" s="220" t="n">
        <f aca="false" ca="false" dt2D="false" dtr="false" t="normal">D128/B128</f>
        <v>0.10765711209796797</v>
      </c>
      <c r="F128" s="154" t="s">
        <v>34</v>
      </c>
      <c r="G128" s="154" t="s">
        <v>34</v>
      </c>
      <c r="H128" s="154" t="s">
        <v>34</v>
      </c>
      <c r="I128" s="154" t="s">
        <v>34</v>
      </c>
      <c r="J128" s="154" t="s">
        <v>34</v>
      </c>
      <c r="K128" s="154" t="s">
        <v>34</v>
      </c>
      <c r="L128" s="154" t="s">
        <v>34</v>
      </c>
      <c r="M128" s="154" t="s">
        <v>34</v>
      </c>
      <c r="N128" s="154" t="s">
        <v>34</v>
      </c>
      <c r="O128" s="154" t="s">
        <v>34</v>
      </c>
      <c r="P128" s="154" t="s">
        <v>34</v>
      </c>
      <c r="Q128" s="154" t="s">
        <v>34</v>
      </c>
      <c r="R128" s="154" t="s">
        <v>34</v>
      </c>
      <c r="S128" s="154" t="s">
        <v>34</v>
      </c>
      <c r="T128" s="154" t="s">
        <v>34</v>
      </c>
      <c r="U128" s="154" t="s">
        <v>34</v>
      </c>
      <c r="V128" s="154" t="s">
        <v>34</v>
      </c>
      <c r="W128" s="154" t="s">
        <v>34</v>
      </c>
      <c r="X128" s="154" t="s">
        <v>34</v>
      </c>
      <c r="Y128" s="154" t="s">
        <v>34</v>
      </c>
      <c r="Z128" s="154" t="s">
        <v>34</v>
      </c>
      <c r="AA128" s="154" t="s">
        <v>34</v>
      </c>
      <c r="AB128" s="154" t="s">
        <v>34</v>
      </c>
      <c r="AC128" s="154" t="s">
        <v>34</v>
      </c>
      <c r="AD128" s="154" t="s">
        <v>34</v>
      </c>
      <c r="AE128" s="157" t="n"/>
    </row>
    <row customFormat="true" ht="25.5" outlineLevel="0" r="129" s="329">
      <c r="A129" s="221" t="s">
        <v>288</v>
      </c>
      <c r="B129" s="154" t="n">
        <f aca="false" ca="false" dt2D="false" dtr="false" t="normal">9.49+10.6</f>
        <v>20.09</v>
      </c>
      <c r="C129" s="154" t="n">
        <v>12</v>
      </c>
      <c r="D129" s="154" t="n">
        <v>12</v>
      </c>
      <c r="E129" s="220" t="n">
        <f aca="false" ca="false" dt2D="false" dtr="false" t="normal">D129/B129</f>
        <v>0.5973120955699353</v>
      </c>
      <c r="F129" s="154" t="s">
        <v>34</v>
      </c>
      <c r="G129" s="154" t="s">
        <v>34</v>
      </c>
      <c r="H129" s="154" t="s">
        <v>34</v>
      </c>
      <c r="I129" s="154" t="s">
        <v>34</v>
      </c>
      <c r="J129" s="154" t="s">
        <v>34</v>
      </c>
      <c r="K129" s="154" t="s">
        <v>34</v>
      </c>
      <c r="L129" s="154" t="s">
        <v>34</v>
      </c>
      <c r="M129" s="154" t="s">
        <v>34</v>
      </c>
      <c r="N129" s="154" t="s">
        <v>34</v>
      </c>
      <c r="O129" s="154" t="s">
        <v>34</v>
      </c>
      <c r="P129" s="154" t="s">
        <v>34</v>
      </c>
      <c r="Q129" s="154" t="s">
        <v>34</v>
      </c>
      <c r="R129" s="154" t="s">
        <v>34</v>
      </c>
      <c r="S129" s="154" t="s">
        <v>34</v>
      </c>
      <c r="T129" s="154" t="s">
        <v>34</v>
      </c>
      <c r="U129" s="154" t="s">
        <v>34</v>
      </c>
      <c r="V129" s="154" t="s">
        <v>34</v>
      </c>
      <c r="W129" s="154" t="s">
        <v>34</v>
      </c>
      <c r="X129" s="154" t="s">
        <v>34</v>
      </c>
      <c r="Y129" s="154" t="s">
        <v>34</v>
      </c>
      <c r="Z129" s="154" t="s">
        <v>34</v>
      </c>
      <c r="AA129" s="154" t="s">
        <v>34</v>
      </c>
      <c r="AB129" s="154" t="s">
        <v>34</v>
      </c>
      <c r="AC129" s="154" t="s">
        <v>34</v>
      </c>
      <c r="AD129" s="154" t="s">
        <v>34</v>
      </c>
      <c r="AE129" s="157" t="n"/>
    </row>
    <row customFormat="true" ht="15" outlineLevel="0" r="130" s="334">
      <c r="A130" s="335" t="s">
        <v>37</v>
      </c>
      <c r="B130" s="228" t="n">
        <f aca="false" ca="false" dt2D="false" dtr="false" t="normal">SUM(B127:B129)</f>
        <v>114.89</v>
      </c>
      <c r="C130" s="228" t="n">
        <f aca="false" ca="false" dt2D="false" dtr="false" t="normal">SUM(C127:C129)</f>
        <v>36</v>
      </c>
      <c r="D130" s="228" t="n">
        <f aca="false" ca="false" dt2D="false" dtr="false" t="normal">SUM(D127:D129)</f>
        <v>38</v>
      </c>
      <c r="E130" s="237" t="n">
        <f aca="false" ca="false" dt2D="false" dtr="false" t="normal">D130/B130</f>
        <v>0.3307511532770476</v>
      </c>
      <c r="F130" s="228" t="n">
        <v>0</v>
      </c>
      <c r="G130" s="232" t="n">
        <f aca="false" ca="false" dt2D="false" dtr="false" t="normal">F130*100/C130</f>
        <v>0</v>
      </c>
      <c r="H130" s="228" t="s">
        <v>34</v>
      </c>
      <c r="I130" s="228" t="s">
        <v>34</v>
      </c>
      <c r="J130" s="228" t="s">
        <v>34</v>
      </c>
      <c r="K130" s="228" t="s">
        <v>34</v>
      </c>
      <c r="L130" s="228" t="n">
        <v>0</v>
      </c>
      <c r="M130" s="228" t="s">
        <v>34</v>
      </c>
      <c r="N130" s="228" t="n">
        <v>0</v>
      </c>
      <c r="O130" s="228" t="s">
        <v>34</v>
      </c>
      <c r="P130" s="228" t="s">
        <v>34</v>
      </c>
      <c r="Q130" s="228" t="s">
        <v>34</v>
      </c>
      <c r="R130" s="228" t="n">
        <v>0</v>
      </c>
      <c r="S130" s="228" t="s">
        <v>34</v>
      </c>
      <c r="T130" s="232" t="s">
        <v>34</v>
      </c>
      <c r="U130" s="228" t="n">
        <f aca="false" ca="false" dt2D="false" dtr="false" t="normal">SUM(U127:U129)</f>
        <v>1</v>
      </c>
      <c r="V130" s="232" t="s">
        <v>34</v>
      </c>
      <c r="W130" s="228" t="n">
        <f aca="false" ca="false" dt2D="false" dtr="false" t="normal">SUM(W127:W129)</f>
        <v>1</v>
      </c>
      <c r="X130" s="232" t="s">
        <v>34</v>
      </c>
      <c r="Y130" s="228" t="s">
        <v>34</v>
      </c>
      <c r="Z130" s="228" t="s">
        <v>34</v>
      </c>
      <c r="AA130" s="228" t="s">
        <v>34</v>
      </c>
      <c r="AB130" s="228" t="s">
        <v>34</v>
      </c>
      <c r="AC130" s="336" t="n">
        <f aca="false" ca="false" dt2D="false" dtr="false" t="normal">SUM(AC127:AC129)</f>
        <v>1</v>
      </c>
      <c r="AD130" s="228" t="s">
        <v>34</v>
      </c>
      <c r="AE130" s="157" t="n"/>
    </row>
    <row customFormat="true" customHeight="true" ht="13.5" outlineLevel="0" r="131" s="329">
      <c r="A131" s="252" t="s">
        <v>289</v>
      </c>
      <c r="B131" s="252" t="n"/>
      <c r="C131" s="154" t="n"/>
      <c r="D131" s="154" t="n"/>
      <c r="E131" s="220" t="n"/>
      <c r="F131" s="154" t="n"/>
      <c r="G131" s="231" t="n"/>
      <c r="H131" s="154" t="n"/>
      <c r="I131" s="154" t="n"/>
      <c r="J131" s="154" t="n"/>
      <c r="K131" s="154" t="n"/>
      <c r="L131" s="154" t="n"/>
      <c r="M131" s="154" t="n"/>
      <c r="N131" s="154" t="n"/>
      <c r="O131" s="154" t="n"/>
      <c r="P131" s="154" t="n"/>
      <c r="Q131" s="154" t="n"/>
      <c r="R131" s="154" t="n"/>
      <c r="S131" s="154" t="n"/>
      <c r="T131" s="231" t="n"/>
      <c r="U131" s="154" t="n"/>
      <c r="V131" s="154" t="n"/>
      <c r="W131" s="154" t="n"/>
      <c r="X131" s="231" t="n"/>
      <c r="Y131" s="154" t="n"/>
      <c r="Z131" s="154" t="n"/>
      <c r="AA131" s="154" t="n"/>
      <c r="AB131" s="154" t="n"/>
      <c r="AC131" s="330" t="n"/>
      <c r="AD131" s="154" t="n"/>
      <c r="AE131" s="157" t="n"/>
    </row>
    <row customFormat="true" ht="15" outlineLevel="0" r="132" s="329">
      <c r="A132" s="333" t="s">
        <v>141</v>
      </c>
      <c r="B132" s="154" t="n">
        <v>41.13</v>
      </c>
      <c r="C132" s="154" t="n">
        <v>12</v>
      </c>
      <c r="D132" s="154" t="n">
        <v>8</v>
      </c>
      <c r="E132" s="220" t="n">
        <f aca="false" ca="false" dt2D="false" dtr="false" t="normal">D132/B132</f>
        <v>0.19450522732798442</v>
      </c>
      <c r="F132" s="154" t="s">
        <v>34</v>
      </c>
      <c r="G132" s="154" t="s">
        <v>34</v>
      </c>
      <c r="H132" s="154" t="s">
        <v>34</v>
      </c>
      <c r="I132" s="154" t="s">
        <v>34</v>
      </c>
      <c r="J132" s="154" t="s">
        <v>34</v>
      </c>
      <c r="K132" s="154" t="s">
        <v>34</v>
      </c>
      <c r="L132" s="154" t="s">
        <v>34</v>
      </c>
      <c r="M132" s="154" t="s">
        <v>34</v>
      </c>
      <c r="N132" s="154" t="s">
        <v>34</v>
      </c>
      <c r="O132" s="154" t="s">
        <v>34</v>
      </c>
      <c r="P132" s="154" t="s">
        <v>34</v>
      </c>
      <c r="Q132" s="154" t="s">
        <v>34</v>
      </c>
      <c r="R132" s="154" t="s">
        <v>34</v>
      </c>
      <c r="S132" s="154" t="s">
        <v>34</v>
      </c>
      <c r="T132" s="154" t="s">
        <v>34</v>
      </c>
      <c r="U132" s="154" t="s">
        <v>34</v>
      </c>
      <c r="V132" s="154" t="s">
        <v>34</v>
      </c>
      <c r="W132" s="154" t="s">
        <v>34</v>
      </c>
      <c r="X132" s="154" t="s">
        <v>34</v>
      </c>
      <c r="Y132" s="154" t="s">
        <v>34</v>
      </c>
      <c r="Z132" s="154" t="s">
        <v>34</v>
      </c>
      <c r="AA132" s="154" t="s">
        <v>34</v>
      </c>
      <c r="AB132" s="154" t="s">
        <v>34</v>
      </c>
      <c r="AC132" s="154" t="s">
        <v>34</v>
      </c>
      <c r="AD132" s="154" t="s">
        <v>34</v>
      </c>
      <c r="AE132" s="157" t="n"/>
    </row>
    <row customFormat="true" ht="15" outlineLevel="0" r="133" s="329">
      <c r="A133" s="333" t="s">
        <v>290</v>
      </c>
      <c r="B133" s="154" t="n">
        <v>6.48</v>
      </c>
      <c r="C133" s="154" t="n">
        <v>4</v>
      </c>
      <c r="D133" s="154" t="n">
        <v>4</v>
      </c>
      <c r="E133" s="220" t="n">
        <f aca="false" ca="false" dt2D="false" dtr="false" t="normal">D133/B133</f>
        <v>0.6172839506172839</v>
      </c>
      <c r="F133" s="154" t="s">
        <v>34</v>
      </c>
      <c r="G133" s="154" t="s">
        <v>34</v>
      </c>
      <c r="H133" s="154" t="s">
        <v>34</v>
      </c>
      <c r="I133" s="154" t="s">
        <v>34</v>
      </c>
      <c r="J133" s="154" t="s">
        <v>34</v>
      </c>
      <c r="K133" s="154" t="s">
        <v>34</v>
      </c>
      <c r="L133" s="154" t="s">
        <v>34</v>
      </c>
      <c r="M133" s="154" t="s">
        <v>34</v>
      </c>
      <c r="N133" s="154" t="s">
        <v>34</v>
      </c>
      <c r="O133" s="154" t="s">
        <v>34</v>
      </c>
      <c r="P133" s="154" t="s">
        <v>34</v>
      </c>
      <c r="Q133" s="154" t="s">
        <v>34</v>
      </c>
      <c r="R133" s="154" t="s">
        <v>34</v>
      </c>
      <c r="S133" s="154" t="s">
        <v>34</v>
      </c>
      <c r="T133" s="154" t="s">
        <v>34</v>
      </c>
      <c r="U133" s="154" t="s">
        <v>34</v>
      </c>
      <c r="V133" s="154" t="s">
        <v>34</v>
      </c>
      <c r="W133" s="154" t="s">
        <v>34</v>
      </c>
      <c r="X133" s="154" t="s">
        <v>34</v>
      </c>
      <c r="Y133" s="154" t="s">
        <v>34</v>
      </c>
      <c r="Z133" s="154" t="s">
        <v>34</v>
      </c>
      <c r="AA133" s="154" t="s">
        <v>34</v>
      </c>
      <c r="AB133" s="154" t="s">
        <v>34</v>
      </c>
      <c r="AC133" s="154" t="s">
        <v>34</v>
      </c>
      <c r="AD133" s="154" t="s">
        <v>34</v>
      </c>
      <c r="AE133" s="157" t="n"/>
    </row>
    <row customFormat="true" ht="15" outlineLevel="0" r="134" s="329">
      <c r="A134" s="333" t="s">
        <v>140</v>
      </c>
      <c r="B134" s="154" t="n">
        <v>30.49</v>
      </c>
      <c r="C134" s="154" t="n">
        <v>8</v>
      </c>
      <c r="D134" s="154" t="n">
        <v>8</v>
      </c>
      <c r="E134" s="220" t="n">
        <f aca="false" ca="false" dt2D="false" dtr="false" t="normal">D134/B134</f>
        <v>0.2623811085601837</v>
      </c>
      <c r="F134" s="154" t="s">
        <v>34</v>
      </c>
      <c r="G134" s="154" t="s">
        <v>34</v>
      </c>
      <c r="H134" s="154" t="s">
        <v>34</v>
      </c>
      <c r="I134" s="154" t="s">
        <v>34</v>
      </c>
      <c r="J134" s="154" t="s">
        <v>34</v>
      </c>
      <c r="K134" s="154" t="s">
        <v>34</v>
      </c>
      <c r="L134" s="154" t="s">
        <v>34</v>
      </c>
      <c r="M134" s="154" t="s">
        <v>34</v>
      </c>
      <c r="N134" s="154" t="s">
        <v>34</v>
      </c>
      <c r="O134" s="154" t="s">
        <v>34</v>
      </c>
      <c r="P134" s="154" t="s">
        <v>34</v>
      </c>
      <c r="Q134" s="154" t="s">
        <v>34</v>
      </c>
      <c r="R134" s="154" t="s">
        <v>34</v>
      </c>
      <c r="S134" s="154" t="s">
        <v>34</v>
      </c>
      <c r="T134" s="154" t="s">
        <v>34</v>
      </c>
      <c r="U134" s="154" t="s">
        <v>34</v>
      </c>
      <c r="V134" s="154" t="s">
        <v>34</v>
      </c>
      <c r="W134" s="154" t="s">
        <v>34</v>
      </c>
      <c r="X134" s="154" t="s">
        <v>34</v>
      </c>
      <c r="Y134" s="154" t="s">
        <v>34</v>
      </c>
      <c r="Z134" s="154" t="s">
        <v>34</v>
      </c>
      <c r="AA134" s="154" t="s">
        <v>34</v>
      </c>
      <c r="AB134" s="154" t="s">
        <v>34</v>
      </c>
      <c r="AC134" s="154" t="s">
        <v>34</v>
      </c>
      <c r="AD134" s="154" t="s">
        <v>34</v>
      </c>
      <c r="AE134" s="157" t="n"/>
    </row>
    <row customFormat="true" ht="15" outlineLevel="0" r="135" s="334">
      <c r="A135" s="335" t="s">
        <v>37</v>
      </c>
      <c r="B135" s="228" t="n">
        <f aca="false" ca="false" dt2D="false" dtr="false" t="normal">SUM(B132:B134)</f>
        <v>78.1</v>
      </c>
      <c r="C135" s="228" t="n">
        <f aca="false" ca="false" dt2D="false" dtr="false" t="normal">SUM(C132:C134)</f>
        <v>24</v>
      </c>
      <c r="D135" s="228" t="n">
        <f aca="false" ca="false" dt2D="false" dtr="false" t="normal">SUM(D132:D134)</f>
        <v>20</v>
      </c>
      <c r="E135" s="237" t="n">
        <f aca="false" ca="false" dt2D="false" dtr="false" t="normal">D135/B135</f>
        <v>0.2560819462227913</v>
      </c>
      <c r="F135" s="228" t="n">
        <v>0</v>
      </c>
      <c r="G135" s="232" t="n">
        <f aca="false" ca="false" dt2D="false" dtr="false" t="normal">F135*100/C135</f>
        <v>0</v>
      </c>
      <c r="H135" s="228" t="s">
        <v>34</v>
      </c>
      <c r="I135" s="228" t="s">
        <v>34</v>
      </c>
      <c r="J135" s="228" t="s">
        <v>34</v>
      </c>
      <c r="K135" s="228" t="s">
        <v>34</v>
      </c>
      <c r="L135" s="228" t="n">
        <v>0</v>
      </c>
      <c r="M135" s="228" t="s">
        <v>34</v>
      </c>
      <c r="N135" s="228" t="n">
        <v>0</v>
      </c>
      <c r="O135" s="228" t="s">
        <v>34</v>
      </c>
      <c r="P135" s="228" t="s">
        <v>34</v>
      </c>
      <c r="Q135" s="228" t="s">
        <v>34</v>
      </c>
      <c r="R135" s="228" t="n">
        <v>0</v>
      </c>
      <c r="S135" s="228" t="s">
        <v>34</v>
      </c>
      <c r="T135" s="232" t="s">
        <v>34</v>
      </c>
      <c r="U135" s="228" t="n">
        <v>0</v>
      </c>
      <c r="V135" s="228" t="s">
        <v>34</v>
      </c>
      <c r="W135" s="228" t="n">
        <v>0</v>
      </c>
      <c r="X135" s="232" t="s">
        <v>34</v>
      </c>
      <c r="Y135" s="228" t="s">
        <v>34</v>
      </c>
      <c r="Z135" s="228" t="s">
        <v>34</v>
      </c>
      <c r="AA135" s="228" t="s">
        <v>34</v>
      </c>
      <c r="AB135" s="228" t="s">
        <v>34</v>
      </c>
      <c r="AC135" s="336" t="n">
        <v>0</v>
      </c>
      <c r="AD135" s="228" t="s">
        <v>34</v>
      </c>
      <c r="AE135" s="157" t="n"/>
    </row>
    <row customFormat="true" ht="15" outlineLevel="0" r="136" s="329">
      <c r="A136" s="154" t="s">
        <v>239</v>
      </c>
      <c r="B136" s="154" t="n"/>
      <c r="C136" s="154" t="n"/>
      <c r="D136" s="154" t="n"/>
      <c r="E136" s="220" t="n"/>
      <c r="F136" s="154" t="n"/>
      <c r="G136" s="231" t="n"/>
      <c r="H136" s="154" t="n"/>
      <c r="I136" s="154" t="n"/>
      <c r="J136" s="154" t="n"/>
      <c r="K136" s="154" t="n"/>
      <c r="L136" s="154" t="n"/>
      <c r="M136" s="154" t="n"/>
      <c r="N136" s="154" t="n"/>
      <c r="O136" s="154" t="n"/>
      <c r="P136" s="154" t="n"/>
      <c r="Q136" s="154" t="n"/>
      <c r="R136" s="154" t="n"/>
      <c r="S136" s="154" t="n"/>
      <c r="T136" s="231" t="n"/>
      <c r="U136" s="154" t="n"/>
      <c r="V136" s="154" t="n"/>
      <c r="W136" s="154" t="n"/>
      <c r="X136" s="231" t="n"/>
      <c r="Y136" s="154" t="n"/>
      <c r="Z136" s="154" t="n"/>
      <c r="AA136" s="154" t="n"/>
      <c r="AB136" s="154" t="n"/>
      <c r="AC136" s="330" t="n"/>
      <c r="AD136" s="154" t="n"/>
      <c r="AE136" s="157" t="n"/>
    </row>
    <row customFormat="true" ht="15" outlineLevel="0" r="137" s="157">
      <c r="A137" s="333" t="s">
        <v>143</v>
      </c>
      <c r="B137" s="154" t="n">
        <v>24.68</v>
      </c>
      <c r="C137" s="154" t="n">
        <v>40</v>
      </c>
      <c r="D137" s="154" t="n">
        <v>40</v>
      </c>
      <c r="E137" s="220" t="n">
        <f aca="false" ca="false" dt2D="false" dtr="false" t="normal">D137/B137</f>
        <v>1.6207455429497568</v>
      </c>
      <c r="F137" s="154" t="n">
        <v>3</v>
      </c>
      <c r="G137" s="231" t="n">
        <f aca="false" ca="false" dt2D="false" dtr="false" t="normal">F137*100/C137</f>
        <v>7.5</v>
      </c>
      <c r="H137" s="154" t="s">
        <v>34</v>
      </c>
      <c r="I137" s="154" t="s">
        <v>34</v>
      </c>
      <c r="J137" s="154" t="s">
        <v>34</v>
      </c>
      <c r="K137" s="154" t="s">
        <v>34</v>
      </c>
      <c r="L137" s="154" t="n">
        <v>3</v>
      </c>
      <c r="M137" s="154" t="s">
        <v>34</v>
      </c>
      <c r="N137" s="154" t="n">
        <v>1</v>
      </c>
      <c r="O137" s="154" t="s">
        <v>34</v>
      </c>
      <c r="P137" s="154" t="s">
        <v>34</v>
      </c>
      <c r="Q137" s="154" t="s">
        <v>34</v>
      </c>
      <c r="R137" s="154" t="n">
        <v>1</v>
      </c>
      <c r="S137" s="154" t="s">
        <v>34</v>
      </c>
      <c r="T137" s="231" t="n">
        <v>33.4</v>
      </c>
      <c r="U137" s="154" t="n">
        <v>3</v>
      </c>
      <c r="V137" s="231" t="n">
        <v>9.9</v>
      </c>
      <c r="W137" s="154" t="n">
        <v>3</v>
      </c>
      <c r="X137" s="231" t="n">
        <v>7.5</v>
      </c>
      <c r="Y137" s="154" t="s">
        <v>34</v>
      </c>
      <c r="Z137" s="154" t="s">
        <v>34</v>
      </c>
      <c r="AA137" s="154" t="s">
        <v>34</v>
      </c>
      <c r="AB137" s="154" t="s">
        <v>34</v>
      </c>
      <c r="AC137" s="330" t="n">
        <v>3</v>
      </c>
      <c r="AD137" s="154" t="s">
        <v>34</v>
      </c>
      <c r="AE137" s="157" t="n"/>
    </row>
    <row customFormat="true" ht="15" outlineLevel="0" r="138" s="157">
      <c r="A138" s="333" t="s">
        <v>144</v>
      </c>
      <c r="B138" s="154" t="n">
        <v>17.45</v>
      </c>
      <c r="C138" s="154" t="n">
        <v>36</v>
      </c>
      <c r="D138" s="154" t="n">
        <v>36</v>
      </c>
      <c r="E138" s="220" t="n">
        <f aca="false" ca="false" dt2D="false" dtr="false" t="normal">D138/B138</f>
        <v>2.0630372492836675</v>
      </c>
      <c r="F138" s="154" t="n">
        <v>3</v>
      </c>
      <c r="G138" s="231" t="n">
        <v>8.4</v>
      </c>
      <c r="H138" s="154" t="s">
        <v>34</v>
      </c>
      <c r="I138" s="154" t="s">
        <v>34</v>
      </c>
      <c r="J138" s="154" t="s">
        <v>34</v>
      </c>
      <c r="K138" s="154" t="s">
        <v>34</v>
      </c>
      <c r="L138" s="154" t="n">
        <v>3</v>
      </c>
      <c r="M138" s="154" t="s">
        <v>34</v>
      </c>
      <c r="N138" s="154" t="n">
        <v>1</v>
      </c>
      <c r="O138" s="154" t="s">
        <v>34</v>
      </c>
      <c r="P138" s="154" t="s">
        <v>34</v>
      </c>
      <c r="Q138" s="154" t="s">
        <v>34</v>
      </c>
      <c r="R138" s="154" t="n">
        <v>1</v>
      </c>
      <c r="S138" s="154" t="s">
        <v>34</v>
      </c>
      <c r="T138" s="231" t="n">
        <v>33.4</v>
      </c>
      <c r="U138" s="154" t="n">
        <v>3</v>
      </c>
      <c r="V138" s="231" t="n">
        <v>9.9</v>
      </c>
      <c r="W138" s="154" t="n">
        <v>3</v>
      </c>
      <c r="X138" s="231" t="n">
        <v>8.4</v>
      </c>
      <c r="Y138" s="154" t="s">
        <v>34</v>
      </c>
      <c r="Z138" s="154" t="s">
        <v>34</v>
      </c>
      <c r="AA138" s="154" t="s">
        <v>34</v>
      </c>
      <c r="AB138" s="154" t="s">
        <v>34</v>
      </c>
      <c r="AC138" s="330" t="n">
        <v>3</v>
      </c>
      <c r="AD138" s="154" t="s">
        <v>34</v>
      </c>
      <c r="AE138" s="157" t="n"/>
    </row>
    <row customFormat="true" ht="15" outlineLevel="0" r="139" s="157">
      <c r="A139" s="333" t="s">
        <v>145</v>
      </c>
      <c r="B139" s="154" t="n">
        <v>38.56</v>
      </c>
      <c r="C139" s="154" t="n">
        <v>36</v>
      </c>
      <c r="D139" s="154" t="n">
        <v>36</v>
      </c>
      <c r="E139" s="220" t="n">
        <f aca="false" ca="false" dt2D="false" dtr="false" t="normal">D139/B139</f>
        <v>0.933609958506224</v>
      </c>
      <c r="F139" s="154" t="n">
        <v>3</v>
      </c>
      <c r="G139" s="231" t="n">
        <v>8.4</v>
      </c>
      <c r="H139" s="154" t="s">
        <v>34</v>
      </c>
      <c r="I139" s="154" t="s">
        <v>34</v>
      </c>
      <c r="J139" s="154" t="s">
        <v>34</v>
      </c>
      <c r="K139" s="154" t="s">
        <v>34</v>
      </c>
      <c r="L139" s="154" t="n">
        <v>3</v>
      </c>
      <c r="M139" s="154" t="s">
        <v>34</v>
      </c>
      <c r="N139" s="154" t="s">
        <v>34</v>
      </c>
      <c r="O139" s="154" t="s">
        <v>34</v>
      </c>
      <c r="P139" s="154" t="s">
        <v>34</v>
      </c>
      <c r="Q139" s="154" t="s">
        <v>34</v>
      </c>
      <c r="R139" s="154" t="s">
        <v>34</v>
      </c>
      <c r="S139" s="154" t="s">
        <v>34</v>
      </c>
      <c r="T139" s="231" t="s">
        <v>34</v>
      </c>
      <c r="U139" s="154" t="n">
        <v>3</v>
      </c>
      <c r="V139" s="231" t="n">
        <v>8.4</v>
      </c>
      <c r="W139" s="154" t="n">
        <v>3</v>
      </c>
      <c r="X139" s="231" t="n">
        <v>8.4</v>
      </c>
      <c r="Y139" s="154" t="s">
        <v>34</v>
      </c>
      <c r="Z139" s="154" t="s">
        <v>34</v>
      </c>
      <c r="AA139" s="154" t="s">
        <v>34</v>
      </c>
      <c r="AB139" s="154" t="s">
        <v>34</v>
      </c>
      <c r="AC139" s="330" t="n">
        <v>3</v>
      </c>
      <c r="AD139" s="154" t="s">
        <v>34</v>
      </c>
      <c r="AE139" s="157" t="n"/>
    </row>
    <row customFormat="true" ht="15" outlineLevel="0" r="140" s="329">
      <c r="A140" s="331" t="s">
        <v>291</v>
      </c>
      <c r="B140" s="154" t="n">
        <f aca="false" ca="false" dt2D="false" dtr="false" t="normal">10.59+9.79+27.2</f>
        <v>47.58</v>
      </c>
      <c r="C140" s="154" t="n">
        <v>24</v>
      </c>
      <c r="D140" s="154" t="n">
        <v>40</v>
      </c>
      <c r="E140" s="220" t="n">
        <f aca="false" ca="false" dt2D="false" dtr="false" t="normal">D140/B140</f>
        <v>0.8406893652795292</v>
      </c>
      <c r="F140" s="154" t="n">
        <v>1</v>
      </c>
      <c r="G140" s="231" t="n">
        <f aca="false" ca="false" dt2D="false" dtr="false" t="normal">F140*100/C140</f>
        <v>4.166666666666667</v>
      </c>
      <c r="H140" s="154" t="s">
        <v>34</v>
      </c>
      <c r="I140" s="154" t="s">
        <v>34</v>
      </c>
      <c r="J140" s="154" t="s">
        <v>34</v>
      </c>
      <c r="K140" s="154" t="s">
        <v>34</v>
      </c>
      <c r="L140" s="154" t="n">
        <v>1</v>
      </c>
      <c r="M140" s="154" t="s">
        <v>34</v>
      </c>
      <c r="N140" s="154" t="n">
        <v>1</v>
      </c>
      <c r="O140" s="154" t="s">
        <v>34</v>
      </c>
      <c r="P140" s="154" t="s">
        <v>34</v>
      </c>
      <c r="Q140" s="154" t="s">
        <v>34</v>
      </c>
      <c r="R140" s="154" t="n">
        <v>1</v>
      </c>
      <c r="S140" s="154" t="s">
        <v>34</v>
      </c>
      <c r="T140" s="231" t="n">
        <v>100</v>
      </c>
      <c r="U140" s="154" t="n">
        <v>3</v>
      </c>
      <c r="V140" s="154" t="n">
        <v>9.9</v>
      </c>
      <c r="W140" s="154" t="n">
        <v>2</v>
      </c>
      <c r="X140" s="231" t="n">
        <v>5</v>
      </c>
      <c r="Y140" s="154" t="s">
        <v>34</v>
      </c>
      <c r="Z140" s="154" t="s">
        <v>34</v>
      </c>
      <c r="AA140" s="154" t="s">
        <v>34</v>
      </c>
      <c r="AB140" s="154" t="s">
        <v>34</v>
      </c>
      <c r="AC140" s="330" t="n">
        <v>2</v>
      </c>
      <c r="AD140" s="154" t="s">
        <v>34</v>
      </c>
      <c r="AE140" s="157" t="n"/>
    </row>
    <row customFormat="true" ht="15" outlineLevel="0" r="141" s="334">
      <c r="A141" s="335" t="s">
        <v>37</v>
      </c>
      <c r="B141" s="228" t="n">
        <f aca="false" ca="false" dt2D="false" dtr="false" t="normal">SUM(B137:B140)</f>
        <v>128.26999999999998</v>
      </c>
      <c r="C141" s="228" t="n">
        <f aca="false" ca="false" dt2D="false" dtr="false" t="normal">SUM(C137:C140)</f>
        <v>136</v>
      </c>
      <c r="D141" s="228" t="n">
        <f aca="false" ca="false" dt2D="false" dtr="false" t="normal">SUM(D137:D140)</f>
        <v>152</v>
      </c>
      <c r="E141" s="237" t="n">
        <f aca="false" ca="false" dt2D="false" dtr="false" t="normal">D141/B141</f>
        <v>1.18500038980276</v>
      </c>
      <c r="F141" s="228" t="n">
        <f aca="false" ca="false" dt2D="false" dtr="false" t="normal">SUM(F137:F140)</f>
        <v>10</v>
      </c>
      <c r="G141" s="232" t="n">
        <f aca="false" ca="false" dt2D="false" dtr="false" t="normal">F141*100/C141</f>
        <v>7.352941176470588</v>
      </c>
      <c r="H141" s="228" t="s">
        <v>34</v>
      </c>
      <c r="I141" s="228" t="s">
        <v>34</v>
      </c>
      <c r="J141" s="228" t="s">
        <v>34</v>
      </c>
      <c r="K141" s="228" t="s">
        <v>34</v>
      </c>
      <c r="L141" s="228" t="n">
        <f aca="false" ca="false" dt2D="false" dtr="false" t="normal">SUM(L137:L140)</f>
        <v>10</v>
      </c>
      <c r="M141" s="228" t="s">
        <v>34</v>
      </c>
      <c r="N141" s="228" t="n">
        <f aca="false" ca="false" dt2D="false" dtr="false" t="normal">SUM(N137:N140)</f>
        <v>3</v>
      </c>
      <c r="O141" s="228" t="s">
        <v>34</v>
      </c>
      <c r="P141" s="228" t="s">
        <v>34</v>
      </c>
      <c r="Q141" s="228" t="s">
        <v>34</v>
      </c>
      <c r="R141" s="228" t="n">
        <f aca="false" ca="false" dt2D="false" dtr="false" t="normal">SUM(R137:R140)</f>
        <v>3</v>
      </c>
      <c r="S141" s="228" t="s">
        <v>34</v>
      </c>
      <c r="T141" s="232" t="s">
        <v>34</v>
      </c>
      <c r="U141" s="228" t="n">
        <f aca="false" ca="false" dt2D="false" dtr="false" t="normal">SUM(U137:U140)</f>
        <v>12</v>
      </c>
      <c r="V141" s="232" t="s">
        <v>34</v>
      </c>
      <c r="W141" s="228" t="n">
        <f aca="false" ca="false" dt2D="false" dtr="false" t="normal">SUM(W137:W140)</f>
        <v>11</v>
      </c>
      <c r="X141" s="232" t="s">
        <v>34</v>
      </c>
      <c r="Y141" s="228" t="s">
        <v>34</v>
      </c>
      <c r="Z141" s="228" t="s">
        <v>34</v>
      </c>
      <c r="AA141" s="228" t="s">
        <v>34</v>
      </c>
      <c r="AB141" s="228" t="s">
        <v>34</v>
      </c>
      <c r="AC141" s="336" t="n">
        <f aca="false" ca="false" dt2D="false" dtr="false" t="normal">SUM(AC137:AC140)</f>
        <v>11</v>
      </c>
      <c r="AD141" s="228" t="s">
        <v>34</v>
      </c>
      <c r="AE141" s="157" t="n"/>
    </row>
    <row customFormat="true" ht="15" outlineLevel="0" r="142" s="329">
      <c r="A142" s="154" t="s">
        <v>211</v>
      </c>
      <c r="B142" s="154" t="n"/>
      <c r="C142" s="154" t="n"/>
      <c r="D142" s="154" t="n"/>
      <c r="E142" s="220" t="n"/>
      <c r="F142" s="154" t="n"/>
      <c r="G142" s="231" t="n"/>
      <c r="H142" s="154" t="n"/>
      <c r="I142" s="154" t="n"/>
      <c r="J142" s="154" t="n"/>
      <c r="K142" s="154" t="n"/>
      <c r="L142" s="154" t="n"/>
      <c r="M142" s="154" t="n"/>
      <c r="N142" s="154" t="n"/>
      <c r="O142" s="154" t="n"/>
      <c r="P142" s="154" t="n"/>
      <c r="Q142" s="154" t="n"/>
      <c r="R142" s="154" t="n"/>
      <c r="S142" s="154" t="n"/>
      <c r="T142" s="231" t="n"/>
      <c r="U142" s="154" t="n"/>
      <c r="V142" s="154" t="n"/>
      <c r="W142" s="154" t="n"/>
      <c r="X142" s="231" t="n"/>
      <c r="Y142" s="154" t="n"/>
      <c r="Z142" s="154" t="n"/>
      <c r="AA142" s="154" t="n"/>
      <c r="AB142" s="154" t="n"/>
      <c r="AC142" s="330" t="n"/>
      <c r="AD142" s="154" t="n"/>
      <c r="AE142" s="157" t="n"/>
    </row>
    <row customFormat="true" ht="15" outlineLevel="0" r="143" s="157">
      <c r="A143" s="333" t="s">
        <v>292</v>
      </c>
      <c r="B143" s="154" t="n">
        <v>33.67</v>
      </c>
      <c r="C143" s="154" t="n">
        <v>28</v>
      </c>
      <c r="D143" s="154" t="n">
        <v>32</v>
      </c>
      <c r="E143" s="220" t="n">
        <f aca="false" ca="false" dt2D="false" dtr="false" t="normal">D143/B143</f>
        <v>0.9504009504009504</v>
      </c>
      <c r="F143" s="154" t="n">
        <v>2</v>
      </c>
      <c r="G143" s="231" t="n">
        <v>7.2</v>
      </c>
      <c r="H143" s="154" t="s">
        <v>34</v>
      </c>
      <c r="I143" s="154" t="s">
        <v>34</v>
      </c>
      <c r="J143" s="154" t="s">
        <v>34</v>
      </c>
      <c r="K143" s="154" t="s">
        <v>34</v>
      </c>
      <c r="L143" s="154" t="n">
        <v>2</v>
      </c>
      <c r="M143" s="154" t="s">
        <v>34</v>
      </c>
      <c r="N143" s="154" t="s">
        <v>34</v>
      </c>
      <c r="O143" s="154" t="s">
        <v>34</v>
      </c>
      <c r="P143" s="154" t="s">
        <v>34</v>
      </c>
      <c r="Q143" s="154" t="s">
        <v>34</v>
      </c>
      <c r="R143" s="154" t="s">
        <v>34</v>
      </c>
      <c r="S143" s="154" t="s">
        <v>34</v>
      </c>
      <c r="T143" s="234" t="s">
        <v>34</v>
      </c>
      <c r="U143" s="154" t="n">
        <v>3</v>
      </c>
      <c r="V143" s="231" t="n">
        <v>9.9</v>
      </c>
      <c r="W143" s="154" t="n">
        <v>3</v>
      </c>
      <c r="X143" s="231" t="n">
        <v>9.4</v>
      </c>
      <c r="Y143" s="154" t="s">
        <v>34</v>
      </c>
      <c r="Z143" s="154" t="s">
        <v>34</v>
      </c>
      <c r="AA143" s="154" t="s">
        <v>34</v>
      </c>
      <c r="AB143" s="154" t="s">
        <v>34</v>
      </c>
      <c r="AC143" s="330" t="n">
        <v>3</v>
      </c>
      <c r="AD143" s="154" t="s">
        <v>34</v>
      </c>
      <c r="AE143" s="157" t="n"/>
    </row>
    <row customFormat="true" ht="15" outlineLevel="0" r="144" s="329">
      <c r="A144" s="333" t="s">
        <v>153</v>
      </c>
      <c r="B144" s="154" t="n">
        <v>54.58</v>
      </c>
      <c r="C144" s="154" t="n">
        <v>8</v>
      </c>
      <c r="D144" s="154" t="n">
        <v>8</v>
      </c>
      <c r="E144" s="220" t="n">
        <f aca="false" ca="false" dt2D="false" dtr="false" t="normal">D144/B144</f>
        <v>0.14657383657017223</v>
      </c>
      <c r="F144" s="154" t="s">
        <v>34</v>
      </c>
      <c r="G144" s="154" t="s">
        <v>34</v>
      </c>
      <c r="H144" s="154" t="s">
        <v>34</v>
      </c>
      <c r="I144" s="154" t="s">
        <v>34</v>
      </c>
      <c r="J144" s="154" t="s">
        <v>34</v>
      </c>
      <c r="K144" s="154" t="s">
        <v>34</v>
      </c>
      <c r="L144" s="154" t="s">
        <v>34</v>
      </c>
      <c r="M144" s="154" t="s">
        <v>34</v>
      </c>
      <c r="N144" s="154" t="s">
        <v>34</v>
      </c>
      <c r="O144" s="154" t="s">
        <v>34</v>
      </c>
      <c r="P144" s="154" t="s">
        <v>34</v>
      </c>
      <c r="Q144" s="154" t="s">
        <v>34</v>
      </c>
      <c r="R144" s="154" t="s">
        <v>34</v>
      </c>
      <c r="S144" s="154" t="s">
        <v>34</v>
      </c>
      <c r="T144" s="154" t="s">
        <v>34</v>
      </c>
      <c r="U144" s="154" t="s">
        <v>34</v>
      </c>
      <c r="V144" s="154" t="s">
        <v>34</v>
      </c>
      <c r="W144" s="154" t="s">
        <v>34</v>
      </c>
      <c r="X144" s="154" t="s">
        <v>34</v>
      </c>
      <c r="Y144" s="154" t="s">
        <v>34</v>
      </c>
      <c r="Z144" s="154" t="s">
        <v>34</v>
      </c>
      <c r="AA144" s="154" t="s">
        <v>34</v>
      </c>
      <c r="AB144" s="154" t="s">
        <v>34</v>
      </c>
      <c r="AC144" s="154" t="s">
        <v>34</v>
      </c>
      <c r="AD144" s="154" t="s">
        <v>34</v>
      </c>
      <c r="AE144" s="157" t="n"/>
    </row>
    <row customFormat="true" ht="15" outlineLevel="0" r="145" s="329">
      <c r="A145" s="333" t="s">
        <v>151</v>
      </c>
      <c r="B145" s="154" t="n">
        <v>10.21</v>
      </c>
      <c r="C145" s="154" t="n">
        <v>8</v>
      </c>
      <c r="D145" s="154" t="n">
        <v>8</v>
      </c>
      <c r="E145" s="220" t="n">
        <f aca="false" ca="false" dt2D="false" dtr="false" t="normal">D145/B145</f>
        <v>0.7835455435847208</v>
      </c>
      <c r="F145" s="154" t="s">
        <v>34</v>
      </c>
      <c r="G145" s="154" t="s">
        <v>34</v>
      </c>
      <c r="H145" s="154" t="s">
        <v>34</v>
      </c>
      <c r="I145" s="154" t="s">
        <v>34</v>
      </c>
      <c r="J145" s="154" t="s">
        <v>34</v>
      </c>
      <c r="K145" s="154" t="s">
        <v>34</v>
      </c>
      <c r="L145" s="154" t="s">
        <v>34</v>
      </c>
      <c r="M145" s="154" t="s">
        <v>34</v>
      </c>
      <c r="N145" s="154" t="s">
        <v>34</v>
      </c>
      <c r="O145" s="154" t="s">
        <v>34</v>
      </c>
      <c r="P145" s="154" t="s">
        <v>34</v>
      </c>
      <c r="Q145" s="154" t="s">
        <v>34</v>
      </c>
      <c r="R145" s="154" t="s">
        <v>34</v>
      </c>
      <c r="S145" s="154" t="s">
        <v>34</v>
      </c>
      <c r="T145" s="154" t="s">
        <v>34</v>
      </c>
      <c r="U145" s="154" t="s">
        <v>34</v>
      </c>
      <c r="V145" s="154" t="s">
        <v>34</v>
      </c>
      <c r="W145" s="154" t="s">
        <v>34</v>
      </c>
      <c r="X145" s="154" t="s">
        <v>34</v>
      </c>
      <c r="Y145" s="154" t="s">
        <v>34</v>
      </c>
      <c r="Z145" s="154" t="s">
        <v>34</v>
      </c>
      <c r="AA145" s="154" t="s">
        <v>34</v>
      </c>
      <c r="AB145" s="154" t="s">
        <v>34</v>
      </c>
      <c r="AC145" s="154" t="s">
        <v>34</v>
      </c>
      <c r="AD145" s="154" t="s">
        <v>34</v>
      </c>
      <c r="AE145" s="157" t="n"/>
    </row>
    <row customFormat="true" ht="15" outlineLevel="0" r="146" s="329">
      <c r="A146" s="333" t="s">
        <v>149</v>
      </c>
      <c r="B146" s="154" t="n">
        <v>32.76</v>
      </c>
      <c r="C146" s="154" t="n">
        <v>4</v>
      </c>
      <c r="D146" s="154" t="n">
        <v>4</v>
      </c>
      <c r="E146" s="220" t="n">
        <f aca="false" ca="false" dt2D="false" dtr="false" t="normal">D146/B146</f>
        <v>0.12210012210012211</v>
      </c>
      <c r="F146" s="154" t="s">
        <v>34</v>
      </c>
      <c r="G146" s="154" t="s">
        <v>34</v>
      </c>
      <c r="H146" s="154" t="s">
        <v>34</v>
      </c>
      <c r="I146" s="154" t="s">
        <v>34</v>
      </c>
      <c r="J146" s="154" t="s">
        <v>34</v>
      </c>
      <c r="K146" s="154" t="s">
        <v>34</v>
      </c>
      <c r="L146" s="154" t="s">
        <v>34</v>
      </c>
      <c r="M146" s="154" t="s">
        <v>34</v>
      </c>
      <c r="N146" s="154" t="s">
        <v>34</v>
      </c>
      <c r="O146" s="154" t="s">
        <v>34</v>
      </c>
      <c r="P146" s="154" t="s">
        <v>34</v>
      </c>
      <c r="Q146" s="154" t="s">
        <v>34</v>
      </c>
      <c r="R146" s="154" t="s">
        <v>34</v>
      </c>
      <c r="S146" s="154" t="s">
        <v>34</v>
      </c>
      <c r="T146" s="154" t="s">
        <v>34</v>
      </c>
      <c r="U146" s="154" t="s">
        <v>34</v>
      </c>
      <c r="V146" s="154" t="s">
        <v>34</v>
      </c>
      <c r="W146" s="154" t="s">
        <v>34</v>
      </c>
      <c r="X146" s="154" t="s">
        <v>34</v>
      </c>
      <c r="Y146" s="154" t="s">
        <v>34</v>
      </c>
      <c r="Z146" s="154" t="s">
        <v>34</v>
      </c>
      <c r="AA146" s="154" t="s">
        <v>34</v>
      </c>
      <c r="AB146" s="154" t="s">
        <v>34</v>
      </c>
      <c r="AC146" s="154" t="s">
        <v>34</v>
      </c>
      <c r="AD146" s="154" t="s">
        <v>34</v>
      </c>
      <c r="AE146" s="157" t="n"/>
    </row>
    <row customFormat="true" ht="15" outlineLevel="0" r="147" s="329">
      <c r="A147" s="333" t="s">
        <v>154</v>
      </c>
      <c r="B147" s="154" t="n">
        <v>67.12</v>
      </c>
      <c r="C147" s="154" t="n">
        <v>8</v>
      </c>
      <c r="D147" s="154" t="n">
        <v>8</v>
      </c>
      <c r="E147" s="220" t="n">
        <f aca="false" ca="false" dt2D="false" dtr="false" t="normal">D147/B147</f>
        <v>0.11918951132300357</v>
      </c>
      <c r="F147" s="154" t="s">
        <v>34</v>
      </c>
      <c r="G147" s="154" t="s">
        <v>34</v>
      </c>
      <c r="H147" s="154" t="s">
        <v>34</v>
      </c>
      <c r="I147" s="154" t="s">
        <v>34</v>
      </c>
      <c r="J147" s="154" t="s">
        <v>34</v>
      </c>
      <c r="K147" s="154" t="s">
        <v>34</v>
      </c>
      <c r="L147" s="154" t="s">
        <v>34</v>
      </c>
      <c r="M147" s="154" t="s">
        <v>34</v>
      </c>
      <c r="N147" s="154" t="s">
        <v>34</v>
      </c>
      <c r="O147" s="154" t="s">
        <v>34</v>
      </c>
      <c r="P147" s="154" t="s">
        <v>34</v>
      </c>
      <c r="Q147" s="154" t="s">
        <v>34</v>
      </c>
      <c r="R147" s="154" t="s">
        <v>34</v>
      </c>
      <c r="S147" s="154" t="s">
        <v>34</v>
      </c>
      <c r="T147" s="154" t="s">
        <v>34</v>
      </c>
      <c r="U147" s="154" t="s">
        <v>34</v>
      </c>
      <c r="V147" s="154" t="s">
        <v>34</v>
      </c>
      <c r="W147" s="154" t="s">
        <v>34</v>
      </c>
      <c r="X147" s="154" t="s">
        <v>34</v>
      </c>
      <c r="Y147" s="154" t="s">
        <v>34</v>
      </c>
      <c r="Z147" s="154" t="s">
        <v>34</v>
      </c>
      <c r="AA147" s="154" t="s">
        <v>34</v>
      </c>
      <c r="AB147" s="154" t="s">
        <v>34</v>
      </c>
      <c r="AC147" s="154" t="s">
        <v>34</v>
      </c>
      <c r="AD147" s="154" t="s">
        <v>34</v>
      </c>
      <c r="AE147" s="157" t="n"/>
    </row>
    <row customFormat="true" ht="15" outlineLevel="0" r="148" s="334">
      <c r="A148" s="335" t="s">
        <v>37</v>
      </c>
      <c r="B148" s="228" t="n">
        <f aca="false" ca="false" dt2D="false" dtr="false" t="normal">SUM(B143:B147)</f>
        <v>198.34</v>
      </c>
      <c r="C148" s="228" t="n">
        <f aca="false" ca="false" dt2D="false" dtr="false" t="normal">SUM(C143:C147)</f>
        <v>56</v>
      </c>
      <c r="D148" s="228" t="n">
        <f aca="false" ca="false" dt2D="false" dtr="false" t="normal">SUM(D143:D147)</f>
        <v>60</v>
      </c>
      <c r="E148" s="237" t="n">
        <f aca="false" ca="false" dt2D="false" dtr="false" t="normal">D148/B148</f>
        <v>0.30251083997176564</v>
      </c>
      <c r="F148" s="228" t="n">
        <f aca="false" ca="false" dt2D="false" dtr="false" t="normal">SUM(F143:F147)</f>
        <v>2</v>
      </c>
      <c r="G148" s="232" t="n">
        <f aca="false" ca="false" dt2D="false" dtr="false" t="normal">F148*100/C148</f>
        <v>3.5714285714285716</v>
      </c>
      <c r="H148" s="228" t="s">
        <v>34</v>
      </c>
      <c r="I148" s="228" t="s">
        <v>34</v>
      </c>
      <c r="J148" s="228" t="s">
        <v>34</v>
      </c>
      <c r="K148" s="228" t="s">
        <v>34</v>
      </c>
      <c r="L148" s="228" t="n">
        <f aca="false" ca="false" dt2D="false" dtr="false" t="normal">SUM(L143:L147)</f>
        <v>2</v>
      </c>
      <c r="M148" s="228" t="s">
        <v>34</v>
      </c>
      <c r="N148" s="228" t="n">
        <v>0</v>
      </c>
      <c r="O148" s="228" t="s">
        <v>34</v>
      </c>
      <c r="P148" s="228" t="s">
        <v>34</v>
      </c>
      <c r="Q148" s="228" t="s">
        <v>34</v>
      </c>
      <c r="R148" s="228" t="n">
        <v>0</v>
      </c>
      <c r="S148" s="228" t="s">
        <v>34</v>
      </c>
      <c r="T148" s="232" t="s">
        <v>34</v>
      </c>
      <c r="U148" s="228" t="n">
        <f aca="false" ca="false" dt2D="false" dtr="false" t="normal">SUM(U143:U147)</f>
        <v>3</v>
      </c>
      <c r="V148" s="232" t="s">
        <v>34</v>
      </c>
      <c r="W148" s="228" t="n">
        <f aca="false" ca="false" dt2D="false" dtr="false" t="normal">SUM(W143:W147)</f>
        <v>3</v>
      </c>
      <c r="X148" s="232" t="s">
        <v>34</v>
      </c>
      <c r="Y148" s="228" t="s">
        <v>34</v>
      </c>
      <c r="Z148" s="228" t="s">
        <v>34</v>
      </c>
      <c r="AA148" s="228" t="s">
        <v>34</v>
      </c>
      <c r="AB148" s="228" t="s">
        <v>34</v>
      </c>
      <c r="AC148" s="336" t="n">
        <f aca="false" ca="false" dt2D="false" dtr="false" t="normal">SUM(AC142:AC147)</f>
        <v>3</v>
      </c>
      <c r="AD148" s="228" t="s">
        <v>34</v>
      </c>
      <c r="AE148" s="157" t="n"/>
    </row>
    <row customFormat="true" ht="15" outlineLevel="0" r="149" s="329">
      <c r="A149" s="154" t="s">
        <v>212</v>
      </c>
      <c r="B149" s="154" t="n"/>
      <c r="C149" s="154" t="n"/>
      <c r="D149" s="154" t="n"/>
      <c r="E149" s="220" t="n"/>
      <c r="F149" s="154" t="n"/>
      <c r="G149" s="231" t="n"/>
      <c r="H149" s="154" t="n"/>
      <c r="I149" s="154" t="n"/>
      <c r="J149" s="154" t="n"/>
      <c r="K149" s="154" t="n"/>
      <c r="L149" s="154" t="n"/>
      <c r="M149" s="154" t="n"/>
      <c r="N149" s="154" t="n"/>
      <c r="O149" s="154" t="n"/>
      <c r="P149" s="154" t="n"/>
      <c r="Q149" s="154" t="n"/>
      <c r="R149" s="154" t="n"/>
      <c r="S149" s="154" t="n"/>
      <c r="T149" s="231" t="n"/>
      <c r="U149" s="154" t="n"/>
      <c r="V149" s="154" t="n"/>
      <c r="W149" s="154" t="n"/>
      <c r="X149" s="231" t="n"/>
      <c r="Y149" s="154" t="n"/>
      <c r="Z149" s="154" t="n"/>
      <c r="AA149" s="154" t="n"/>
      <c r="AB149" s="154" t="n"/>
      <c r="AC149" s="330" t="n"/>
      <c r="AD149" s="154" t="n"/>
      <c r="AE149" s="157" t="n"/>
    </row>
    <row customFormat="true" ht="15" outlineLevel="0" r="150" s="157">
      <c r="A150" s="333" t="s">
        <v>293</v>
      </c>
      <c r="B150" s="154" t="n">
        <v>59.62</v>
      </c>
      <c r="C150" s="154" t="n">
        <v>16</v>
      </c>
      <c r="D150" s="154" t="n">
        <v>24</v>
      </c>
      <c r="E150" s="220" t="n">
        <f aca="false" ca="false" dt2D="false" dtr="false" t="normal">D150/B150</f>
        <v>0.402549480040255</v>
      </c>
      <c r="F150" s="154" t="n">
        <v>1</v>
      </c>
      <c r="G150" s="231" t="n">
        <f aca="false" ca="false" dt2D="false" dtr="false" t="normal">F150*100/C150</f>
        <v>6.25</v>
      </c>
      <c r="H150" s="154" t="s">
        <v>34</v>
      </c>
      <c r="I150" s="154" t="s">
        <v>34</v>
      </c>
      <c r="J150" s="154" t="s">
        <v>34</v>
      </c>
      <c r="K150" s="154" t="s">
        <v>34</v>
      </c>
      <c r="L150" s="154" t="n">
        <v>1</v>
      </c>
      <c r="M150" s="154" t="s">
        <v>34</v>
      </c>
      <c r="N150" s="154" t="s">
        <v>34</v>
      </c>
      <c r="O150" s="154" t="s">
        <v>34</v>
      </c>
      <c r="P150" s="154" t="s">
        <v>34</v>
      </c>
      <c r="Q150" s="154" t="s">
        <v>34</v>
      </c>
      <c r="R150" s="154" t="s">
        <v>34</v>
      </c>
      <c r="S150" s="154" t="s">
        <v>34</v>
      </c>
      <c r="T150" s="231" t="s">
        <v>34</v>
      </c>
      <c r="U150" s="154" t="n">
        <v>2</v>
      </c>
      <c r="V150" s="231" t="n">
        <v>9.9</v>
      </c>
      <c r="W150" s="154" t="n">
        <v>2</v>
      </c>
      <c r="X150" s="231" t="n">
        <v>8.4</v>
      </c>
      <c r="Y150" s="154" t="s">
        <v>34</v>
      </c>
      <c r="Z150" s="154" t="s">
        <v>34</v>
      </c>
      <c r="AA150" s="154" t="s">
        <v>34</v>
      </c>
      <c r="AB150" s="154" t="s">
        <v>34</v>
      </c>
      <c r="AC150" s="330" t="n">
        <v>2</v>
      </c>
      <c r="AD150" s="154" t="s">
        <v>34</v>
      </c>
      <c r="AE150" s="157" t="n"/>
    </row>
    <row customFormat="true" ht="15" outlineLevel="0" r="151" s="329">
      <c r="A151" s="335" t="s">
        <v>37</v>
      </c>
      <c r="B151" s="228" t="n">
        <f aca="false" ca="false" dt2D="false" dtr="false" t="normal">SUM(B150)</f>
        <v>59.62</v>
      </c>
      <c r="C151" s="228" t="n">
        <f aca="false" ca="false" dt2D="false" dtr="false" t="normal">SUM(C150)</f>
        <v>16</v>
      </c>
      <c r="D151" s="228" t="n">
        <f aca="false" ca="false" dt2D="false" dtr="false" t="normal">SUM(D150)</f>
        <v>24</v>
      </c>
      <c r="E151" s="220" t="n">
        <f aca="false" ca="false" dt2D="false" dtr="false" t="normal">D151/B151</f>
        <v>0.402549480040255</v>
      </c>
      <c r="F151" s="228" t="n">
        <f aca="false" ca="false" dt2D="false" dtr="false" t="normal">SUM(F150)</f>
        <v>1</v>
      </c>
      <c r="G151" s="231" t="n">
        <f aca="false" ca="false" dt2D="false" dtr="false" t="normal">F151*100/C151</f>
        <v>6.25</v>
      </c>
      <c r="H151" s="154" t="s">
        <v>34</v>
      </c>
      <c r="I151" s="154" t="s">
        <v>34</v>
      </c>
      <c r="J151" s="154" t="s">
        <v>34</v>
      </c>
      <c r="K151" s="154" t="s">
        <v>34</v>
      </c>
      <c r="L151" s="228" t="n">
        <f aca="false" ca="false" dt2D="false" dtr="false" t="normal">SUM(L150)</f>
        <v>1</v>
      </c>
      <c r="M151" s="154" t="s">
        <v>34</v>
      </c>
      <c r="N151" s="228" t="n">
        <f aca="false" ca="false" dt2D="false" dtr="false" t="normal">SUM(N150)</f>
        <v>0</v>
      </c>
      <c r="O151" s="154" t="s">
        <v>34</v>
      </c>
      <c r="P151" s="154" t="s">
        <v>34</v>
      </c>
      <c r="Q151" s="154" t="s">
        <v>34</v>
      </c>
      <c r="R151" s="228" t="n">
        <f aca="false" ca="false" dt2D="false" dtr="false" t="normal">SUM(R150)</f>
        <v>0</v>
      </c>
      <c r="S151" s="154" t="s">
        <v>34</v>
      </c>
      <c r="T151" s="231" t="s">
        <v>34</v>
      </c>
      <c r="U151" s="228" t="n">
        <f aca="false" ca="false" dt2D="false" dtr="false" t="normal">SUM(U150)</f>
        <v>2</v>
      </c>
      <c r="V151" s="232" t="s">
        <v>34</v>
      </c>
      <c r="W151" s="228" t="n">
        <f aca="false" ca="false" dt2D="false" dtr="false" t="normal">SUM(W150)</f>
        <v>2</v>
      </c>
      <c r="X151" s="231" t="s">
        <v>34</v>
      </c>
      <c r="Y151" s="154" t="s">
        <v>34</v>
      </c>
      <c r="Z151" s="154" t="s">
        <v>34</v>
      </c>
      <c r="AA151" s="154" t="s">
        <v>34</v>
      </c>
      <c r="AB151" s="154" t="s">
        <v>34</v>
      </c>
      <c r="AC151" s="336" t="n">
        <f aca="false" ca="false" dt2D="false" dtr="false" t="normal">SUM(AC150)</f>
        <v>2</v>
      </c>
      <c r="AD151" s="154" t="s">
        <v>34</v>
      </c>
      <c r="AE151" s="157" t="n"/>
    </row>
    <row customFormat="true" ht="15" outlineLevel="0" r="152" s="157">
      <c r="A152" s="154" t="s">
        <v>213</v>
      </c>
      <c r="B152" s="154" t="n"/>
      <c r="C152" s="154" t="n"/>
      <c r="D152" s="154" t="n"/>
      <c r="E152" s="220" t="n"/>
      <c r="F152" s="154" t="n"/>
      <c r="G152" s="231" t="n"/>
      <c r="H152" s="154" t="n"/>
      <c r="I152" s="154" t="n"/>
      <c r="J152" s="154" t="n"/>
      <c r="K152" s="154" t="n"/>
      <c r="L152" s="154" t="n"/>
      <c r="M152" s="154" t="n"/>
      <c r="N152" s="228" t="n"/>
      <c r="O152" s="154" t="n"/>
      <c r="P152" s="154" t="n"/>
      <c r="Q152" s="154" t="n"/>
      <c r="R152" s="154" t="n"/>
      <c r="S152" s="154" t="n"/>
      <c r="T152" s="231" t="n"/>
      <c r="U152" s="154" t="n"/>
      <c r="V152" s="154" t="n"/>
      <c r="W152" s="154" t="n"/>
      <c r="X152" s="231" t="n"/>
      <c r="Y152" s="154" t="n"/>
      <c r="Z152" s="154" t="n"/>
      <c r="AA152" s="154" t="n"/>
      <c r="AB152" s="154" t="n"/>
      <c r="AC152" s="330" t="n"/>
      <c r="AD152" s="154" t="n"/>
      <c r="AE152" s="157" t="n"/>
    </row>
    <row customFormat="true" ht="15" outlineLevel="0" r="153" s="157">
      <c r="A153" s="331" t="s">
        <v>162</v>
      </c>
      <c r="B153" s="223" t="n">
        <v>6.45</v>
      </c>
      <c r="C153" s="154" t="n">
        <v>0</v>
      </c>
      <c r="D153" s="154" t="n">
        <v>24</v>
      </c>
      <c r="E153" s="220" t="n">
        <f aca="false" ca="false" dt2D="false" dtr="false" t="normal">D153/B153</f>
        <v>3.7209302325581395</v>
      </c>
      <c r="F153" s="154" t="s">
        <v>34</v>
      </c>
      <c r="G153" s="231" t="s">
        <v>34</v>
      </c>
      <c r="H153" s="231" t="s">
        <v>34</v>
      </c>
      <c r="I153" s="231" t="s">
        <v>34</v>
      </c>
      <c r="J153" s="231" t="s">
        <v>34</v>
      </c>
      <c r="K153" s="231" t="s">
        <v>34</v>
      </c>
      <c r="L153" s="154" t="s">
        <v>34</v>
      </c>
      <c r="M153" s="154" t="s">
        <v>34</v>
      </c>
      <c r="N153" s="228" t="s">
        <v>34</v>
      </c>
      <c r="O153" s="154" t="s">
        <v>34</v>
      </c>
      <c r="P153" s="154" t="s">
        <v>34</v>
      </c>
      <c r="Q153" s="154" t="s">
        <v>34</v>
      </c>
      <c r="R153" s="154" t="s">
        <v>34</v>
      </c>
      <c r="S153" s="154" t="s">
        <v>34</v>
      </c>
      <c r="T153" s="231" t="n"/>
      <c r="U153" s="154" t="n">
        <v>2</v>
      </c>
      <c r="V153" s="231" t="n">
        <v>9.9</v>
      </c>
      <c r="W153" s="154" t="n">
        <v>2</v>
      </c>
      <c r="X153" s="231" t="n">
        <v>8.4</v>
      </c>
      <c r="Y153" s="154" t="s">
        <v>34</v>
      </c>
      <c r="Z153" s="154" t="s">
        <v>34</v>
      </c>
      <c r="AA153" s="154" t="s">
        <v>34</v>
      </c>
      <c r="AB153" s="154" t="s">
        <v>34</v>
      </c>
      <c r="AC153" s="330" t="n">
        <v>2</v>
      </c>
      <c r="AD153" s="154" t="s">
        <v>34</v>
      </c>
      <c r="AE153" s="157" t="n"/>
    </row>
    <row customFormat="true" ht="15" outlineLevel="0" r="154" s="157">
      <c r="A154" s="331" t="s">
        <v>160</v>
      </c>
      <c r="B154" s="231" t="n">
        <v>73.59</v>
      </c>
      <c r="C154" s="154" t="n">
        <v>0</v>
      </c>
      <c r="D154" s="154" t="n">
        <v>32</v>
      </c>
      <c r="E154" s="220" t="n">
        <f aca="false" ca="false" dt2D="false" dtr="false" t="normal">D154/B154</f>
        <v>0.4348416904470716</v>
      </c>
      <c r="F154" s="154" t="s">
        <v>34</v>
      </c>
      <c r="G154" s="231" t="s">
        <v>34</v>
      </c>
      <c r="H154" s="231" t="s">
        <v>34</v>
      </c>
      <c r="I154" s="231" t="s">
        <v>34</v>
      </c>
      <c r="J154" s="231" t="s">
        <v>34</v>
      </c>
      <c r="K154" s="231" t="s">
        <v>34</v>
      </c>
      <c r="L154" s="154" t="s">
        <v>34</v>
      </c>
      <c r="M154" s="154" t="s">
        <v>34</v>
      </c>
      <c r="N154" s="154" t="s">
        <v>34</v>
      </c>
      <c r="O154" s="154" t="s">
        <v>34</v>
      </c>
      <c r="P154" s="154" t="s">
        <v>34</v>
      </c>
      <c r="Q154" s="154" t="s">
        <v>34</v>
      </c>
      <c r="R154" s="154" t="s">
        <v>34</v>
      </c>
      <c r="S154" s="154" t="s">
        <v>34</v>
      </c>
      <c r="T154" s="231" t="n"/>
      <c r="U154" s="154" t="n">
        <v>3</v>
      </c>
      <c r="V154" s="231" t="n">
        <v>9.9</v>
      </c>
      <c r="W154" s="154" t="n">
        <v>3</v>
      </c>
      <c r="X154" s="231" t="n">
        <v>9.4</v>
      </c>
      <c r="Y154" s="154" t="s">
        <v>34</v>
      </c>
      <c r="Z154" s="154" t="s">
        <v>34</v>
      </c>
      <c r="AA154" s="154" t="s">
        <v>34</v>
      </c>
      <c r="AB154" s="154" t="s">
        <v>34</v>
      </c>
      <c r="AC154" s="330" t="n">
        <v>3</v>
      </c>
      <c r="AD154" s="154" t="s">
        <v>34</v>
      </c>
      <c r="AE154" s="157" t="n"/>
    </row>
    <row customFormat="true" ht="15" outlineLevel="0" r="155" s="157">
      <c r="A155" s="331" t="s">
        <v>90</v>
      </c>
      <c r="B155" s="231" t="n">
        <v>31.3</v>
      </c>
      <c r="C155" s="154" t="n">
        <v>24</v>
      </c>
      <c r="D155" s="154" t="n">
        <v>24</v>
      </c>
      <c r="E155" s="220" t="n">
        <f aca="false" ca="false" dt2D="false" dtr="false" t="normal">D155/B155</f>
        <v>0.7667731629392971</v>
      </c>
      <c r="F155" s="154" t="n">
        <v>2</v>
      </c>
      <c r="G155" s="231" t="n">
        <v>8.4</v>
      </c>
      <c r="H155" s="154" t="s">
        <v>34</v>
      </c>
      <c r="I155" s="154" t="s">
        <v>34</v>
      </c>
      <c r="J155" s="154" t="s">
        <v>34</v>
      </c>
      <c r="K155" s="154" t="s">
        <v>34</v>
      </c>
      <c r="L155" s="154" t="n">
        <v>2</v>
      </c>
      <c r="M155" s="154" t="s">
        <v>34</v>
      </c>
      <c r="N155" s="154" t="n">
        <v>1</v>
      </c>
      <c r="O155" s="154" t="s">
        <v>34</v>
      </c>
      <c r="P155" s="154" t="s">
        <v>34</v>
      </c>
      <c r="Q155" s="154" t="s">
        <v>34</v>
      </c>
      <c r="R155" s="154" t="n">
        <v>1</v>
      </c>
      <c r="S155" s="154" t="s">
        <v>34</v>
      </c>
      <c r="T155" s="231" t="n">
        <v>50</v>
      </c>
      <c r="U155" s="154" t="n">
        <v>2</v>
      </c>
      <c r="V155" s="231" t="n">
        <v>9.9</v>
      </c>
      <c r="W155" s="154" t="n">
        <v>2</v>
      </c>
      <c r="X155" s="231" t="n">
        <v>9</v>
      </c>
      <c r="Y155" s="154" t="s">
        <v>34</v>
      </c>
      <c r="Z155" s="154" t="s">
        <v>34</v>
      </c>
      <c r="AA155" s="154" t="s">
        <v>34</v>
      </c>
      <c r="AB155" s="154" t="s">
        <v>34</v>
      </c>
      <c r="AC155" s="330" t="n">
        <v>2</v>
      </c>
      <c r="AD155" s="154" t="s">
        <v>34</v>
      </c>
      <c r="AE155" s="157" t="n"/>
    </row>
    <row customFormat="true" ht="15" outlineLevel="0" r="156" s="344">
      <c r="A156" s="335" t="s">
        <v>37</v>
      </c>
      <c r="B156" s="228" t="n">
        <f aca="false" ca="false" dt2D="false" dtr="false" t="normal">B155+B153+B154</f>
        <v>111.34</v>
      </c>
      <c r="C156" s="228" t="n">
        <f aca="false" ca="false" dt2D="false" dtr="false" t="normal">C155+C153+C154</f>
        <v>24</v>
      </c>
      <c r="D156" s="228" t="n">
        <f aca="false" ca="false" dt2D="false" dtr="false" t="normal">D155+D153+D154</f>
        <v>80</v>
      </c>
      <c r="E156" s="237" t="n">
        <f aca="false" ca="false" dt2D="false" dtr="false" t="normal">D156/B156</f>
        <v>0.7185198491108317</v>
      </c>
      <c r="F156" s="228" t="n">
        <f aca="false" ca="false" dt2D="false" dtr="false" t="normal">SUM(F153:F155)</f>
        <v>2</v>
      </c>
      <c r="G156" s="232" t="n">
        <f aca="false" ca="false" dt2D="false" dtr="false" t="normal">G155</f>
        <v>8.4</v>
      </c>
      <c r="H156" s="228" t="s">
        <v>34</v>
      </c>
      <c r="I156" s="228" t="s">
        <v>34</v>
      </c>
      <c r="J156" s="228" t="s">
        <v>34</v>
      </c>
      <c r="K156" s="228" t="s">
        <v>34</v>
      </c>
      <c r="L156" s="228" t="n">
        <f aca="false" ca="false" dt2D="false" dtr="false" t="normal">SUM(L153:L155)</f>
        <v>2</v>
      </c>
      <c r="M156" s="228" t="s">
        <v>34</v>
      </c>
      <c r="N156" s="228" t="n">
        <f aca="false" ca="false" dt2D="false" dtr="false" t="normal">SUM(N153:N155)</f>
        <v>1</v>
      </c>
      <c r="O156" s="228" t="s">
        <v>34</v>
      </c>
      <c r="P156" s="228" t="s">
        <v>34</v>
      </c>
      <c r="Q156" s="228" t="s">
        <v>34</v>
      </c>
      <c r="R156" s="228" t="n">
        <f aca="false" ca="false" dt2D="false" dtr="false" t="normal">SUM(R153:R155)</f>
        <v>1</v>
      </c>
      <c r="S156" s="228" t="n">
        <f aca="false" ca="false" dt2D="false" dtr="false" t="normal">SUM(S153:S155)</f>
        <v>0</v>
      </c>
      <c r="T156" s="232" t="s">
        <v>34</v>
      </c>
      <c r="U156" s="228" t="n">
        <f aca="false" ca="false" dt2D="false" dtr="false" t="normal">SUM(U153:U155)</f>
        <v>7</v>
      </c>
      <c r="V156" s="232" t="s">
        <v>34</v>
      </c>
      <c r="W156" s="228" t="n">
        <f aca="false" ca="false" dt2D="false" dtr="false" t="normal">SUM(W153:W155)</f>
        <v>7</v>
      </c>
      <c r="X156" s="232" t="s">
        <v>34</v>
      </c>
      <c r="Y156" s="228" t="s">
        <v>34</v>
      </c>
      <c r="Z156" s="228" t="s">
        <v>34</v>
      </c>
      <c r="AA156" s="228" t="s">
        <v>34</v>
      </c>
      <c r="AB156" s="228" t="s">
        <v>34</v>
      </c>
      <c r="AC156" s="336" t="n">
        <f aca="false" ca="false" dt2D="false" dtr="false" t="normal">SUM(AC153:AC155)</f>
        <v>7</v>
      </c>
      <c r="AD156" s="228" t="s">
        <v>34</v>
      </c>
      <c r="AE156" s="157" t="n"/>
    </row>
    <row customFormat="true" ht="15" outlineLevel="0" r="157" s="329">
      <c r="A157" s="154" t="s">
        <v>294</v>
      </c>
      <c r="B157" s="154" t="n"/>
      <c r="C157" s="154" t="n"/>
      <c r="D157" s="154" t="n"/>
      <c r="E157" s="220" t="n"/>
      <c r="F157" s="154" t="n"/>
      <c r="G157" s="231" t="n"/>
      <c r="H157" s="154" t="n"/>
      <c r="I157" s="154" t="n"/>
      <c r="J157" s="154" t="n"/>
      <c r="K157" s="154" t="n"/>
      <c r="L157" s="154" t="n"/>
      <c r="M157" s="154" t="n"/>
      <c r="N157" s="154" t="n"/>
      <c r="O157" s="154" t="n"/>
      <c r="P157" s="154" t="n"/>
      <c r="Q157" s="154" t="n"/>
      <c r="R157" s="154" t="n"/>
      <c r="S157" s="154" t="n"/>
      <c r="T157" s="231" t="n"/>
      <c r="U157" s="154" t="n"/>
      <c r="V157" s="154" t="n"/>
      <c r="W157" s="154" t="n"/>
      <c r="X157" s="231" t="n"/>
      <c r="Y157" s="154" t="n"/>
      <c r="Z157" s="154" t="n"/>
      <c r="AA157" s="154" t="n"/>
      <c r="AB157" s="154" t="n"/>
      <c r="AC157" s="330" t="n"/>
      <c r="AD157" s="154" t="n"/>
      <c r="AE157" s="157" t="n"/>
    </row>
    <row customFormat="true" ht="15" outlineLevel="0" r="158" s="329">
      <c r="A158" s="333" t="s">
        <v>295</v>
      </c>
      <c r="B158" s="154" t="n">
        <v>61.01</v>
      </c>
      <c r="C158" s="154" t="n">
        <v>8</v>
      </c>
      <c r="D158" s="154" t="n">
        <v>8</v>
      </c>
      <c r="E158" s="220" t="n">
        <f aca="false" ca="false" dt2D="false" dtr="false" t="normal">D158/B158</f>
        <v>0.1311260449106704</v>
      </c>
      <c r="F158" s="154" t="s">
        <v>34</v>
      </c>
      <c r="G158" s="154" t="s">
        <v>34</v>
      </c>
      <c r="H158" s="154" t="s">
        <v>34</v>
      </c>
      <c r="I158" s="154" t="s">
        <v>34</v>
      </c>
      <c r="J158" s="154" t="s">
        <v>34</v>
      </c>
      <c r="K158" s="154" t="s">
        <v>34</v>
      </c>
      <c r="L158" s="154" t="s">
        <v>34</v>
      </c>
      <c r="M158" s="154" t="s">
        <v>34</v>
      </c>
      <c r="N158" s="154" t="s">
        <v>34</v>
      </c>
      <c r="O158" s="154" t="s">
        <v>34</v>
      </c>
      <c r="P158" s="154" t="s">
        <v>34</v>
      </c>
      <c r="Q158" s="154" t="s">
        <v>34</v>
      </c>
      <c r="R158" s="154" t="s">
        <v>34</v>
      </c>
      <c r="S158" s="154" t="s">
        <v>34</v>
      </c>
      <c r="T158" s="154" t="s">
        <v>34</v>
      </c>
      <c r="U158" s="154" t="s">
        <v>34</v>
      </c>
      <c r="V158" s="154" t="s">
        <v>34</v>
      </c>
      <c r="W158" s="154" t="s">
        <v>34</v>
      </c>
      <c r="X158" s="154" t="s">
        <v>34</v>
      </c>
      <c r="Y158" s="154" t="s">
        <v>34</v>
      </c>
      <c r="Z158" s="154" t="s">
        <v>34</v>
      </c>
      <c r="AA158" s="154" t="s">
        <v>34</v>
      </c>
      <c r="AB158" s="154" t="s">
        <v>34</v>
      </c>
      <c r="AC158" s="154" t="s">
        <v>34</v>
      </c>
      <c r="AD158" s="154" t="s">
        <v>34</v>
      </c>
      <c r="AE158" s="157" t="n"/>
    </row>
    <row customFormat="true" ht="15" outlineLevel="0" r="159" s="329">
      <c r="A159" s="333" t="s">
        <v>75</v>
      </c>
      <c r="B159" s="154" t="n">
        <v>30.68</v>
      </c>
      <c r="C159" s="154" t="n">
        <v>4</v>
      </c>
      <c r="D159" s="154" t="n">
        <v>4</v>
      </c>
      <c r="E159" s="220" t="n">
        <f aca="false" ca="false" dt2D="false" dtr="false" t="normal">D159/B159</f>
        <v>0.1303780964797914</v>
      </c>
      <c r="F159" s="154" t="s">
        <v>34</v>
      </c>
      <c r="G159" s="154" t="s">
        <v>34</v>
      </c>
      <c r="H159" s="154" t="s">
        <v>34</v>
      </c>
      <c r="I159" s="154" t="s">
        <v>34</v>
      </c>
      <c r="J159" s="154" t="s">
        <v>34</v>
      </c>
      <c r="K159" s="154" t="s">
        <v>34</v>
      </c>
      <c r="L159" s="154" t="s">
        <v>34</v>
      </c>
      <c r="M159" s="154" t="s">
        <v>34</v>
      </c>
      <c r="N159" s="154" t="s">
        <v>34</v>
      </c>
      <c r="O159" s="154" t="s">
        <v>34</v>
      </c>
      <c r="P159" s="154" t="s">
        <v>34</v>
      </c>
      <c r="Q159" s="154" t="s">
        <v>34</v>
      </c>
      <c r="R159" s="154" t="s">
        <v>34</v>
      </c>
      <c r="S159" s="154" t="s">
        <v>34</v>
      </c>
      <c r="T159" s="154" t="s">
        <v>34</v>
      </c>
      <c r="U159" s="154" t="s">
        <v>34</v>
      </c>
      <c r="V159" s="154" t="s">
        <v>34</v>
      </c>
      <c r="W159" s="154" t="s">
        <v>34</v>
      </c>
      <c r="X159" s="154" t="s">
        <v>34</v>
      </c>
      <c r="Y159" s="154" t="s">
        <v>34</v>
      </c>
      <c r="Z159" s="154" t="s">
        <v>34</v>
      </c>
      <c r="AA159" s="154" t="s">
        <v>34</v>
      </c>
      <c r="AB159" s="154" t="s">
        <v>34</v>
      </c>
      <c r="AC159" s="154" t="s">
        <v>34</v>
      </c>
      <c r="AD159" s="154" t="s">
        <v>34</v>
      </c>
      <c r="AE159" s="157" t="n"/>
    </row>
    <row customFormat="true" ht="15" outlineLevel="0" r="160" s="329">
      <c r="A160" s="333" t="s">
        <v>296</v>
      </c>
      <c r="B160" s="154" t="n">
        <v>24.47</v>
      </c>
      <c r="C160" s="154" t="n">
        <v>12</v>
      </c>
      <c r="D160" s="154" t="n">
        <v>12</v>
      </c>
      <c r="E160" s="220" t="n">
        <f aca="false" ca="false" dt2D="false" dtr="false" t="normal">D160/B160</f>
        <v>0.4903964037597058</v>
      </c>
      <c r="F160" s="154" t="s">
        <v>34</v>
      </c>
      <c r="G160" s="154" t="s">
        <v>34</v>
      </c>
      <c r="H160" s="154" t="s">
        <v>34</v>
      </c>
      <c r="I160" s="154" t="s">
        <v>34</v>
      </c>
      <c r="J160" s="154" t="s">
        <v>34</v>
      </c>
      <c r="K160" s="154" t="s">
        <v>34</v>
      </c>
      <c r="L160" s="154" t="s">
        <v>34</v>
      </c>
      <c r="M160" s="154" t="s">
        <v>34</v>
      </c>
      <c r="N160" s="154" t="s">
        <v>34</v>
      </c>
      <c r="O160" s="154" t="s">
        <v>34</v>
      </c>
      <c r="P160" s="154" t="s">
        <v>34</v>
      </c>
      <c r="Q160" s="154" t="s">
        <v>34</v>
      </c>
      <c r="R160" s="154" t="s">
        <v>34</v>
      </c>
      <c r="S160" s="154" t="s">
        <v>34</v>
      </c>
      <c r="T160" s="154" t="s">
        <v>34</v>
      </c>
      <c r="U160" s="154" t="s">
        <v>34</v>
      </c>
      <c r="V160" s="154" t="s">
        <v>34</v>
      </c>
      <c r="W160" s="154" t="s">
        <v>34</v>
      </c>
      <c r="X160" s="154" t="s">
        <v>34</v>
      </c>
      <c r="Y160" s="154" t="s">
        <v>34</v>
      </c>
      <c r="Z160" s="154" t="s">
        <v>34</v>
      </c>
      <c r="AA160" s="154" t="s">
        <v>34</v>
      </c>
      <c r="AB160" s="154" t="s">
        <v>34</v>
      </c>
      <c r="AC160" s="154" t="s">
        <v>34</v>
      </c>
      <c r="AD160" s="154" t="s">
        <v>34</v>
      </c>
      <c r="AE160" s="157" t="n"/>
    </row>
    <row customFormat="true" ht="15" outlineLevel="0" r="161" s="329">
      <c r="A161" s="333" t="s">
        <v>297</v>
      </c>
      <c r="B161" s="154" t="n">
        <v>56.42</v>
      </c>
      <c r="C161" s="154" t="n">
        <v>20</v>
      </c>
      <c r="D161" s="154" t="n">
        <v>20</v>
      </c>
      <c r="E161" s="220" t="n">
        <f aca="false" ca="false" dt2D="false" dtr="false" t="normal">D161/B161</f>
        <v>0.3544842254519674</v>
      </c>
      <c r="F161" s="154" t="s">
        <v>34</v>
      </c>
      <c r="G161" s="154" t="s">
        <v>34</v>
      </c>
      <c r="H161" s="154" t="s">
        <v>34</v>
      </c>
      <c r="I161" s="154" t="s">
        <v>34</v>
      </c>
      <c r="J161" s="154" t="s">
        <v>34</v>
      </c>
      <c r="K161" s="154" t="s">
        <v>34</v>
      </c>
      <c r="L161" s="154" t="s">
        <v>34</v>
      </c>
      <c r="M161" s="154" t="s">
        <v>34</v>
      </c>
      <c r="N161" s="154" t="s">
        <v>34</v>
      </c>
      <c r="O161" s="154" t="s">
        <v>34</v>
      </c>
      <c r="P161" s="154" t="s">
        <v>34</v>
      </c>
      <c r="Q161" s="154" t="s">
        <v>34</v>
      </c>
      <c r="R161" s="154" t="s">
        <v>34</v>
      </c>
      <c r="S161" s="154" t="s">
        <v>34</v>
      </c>
      <c r="T161" s="154" t="s">
        <v>34</v>
      </c>
      <c r="U161" s="154" t="s">
        <v>34</v>
      </c>
      <c r="V161" s="154" t="s">
        <v>34</v>
      </c>
      <c r="W161" s="154" t="s">
        <v>34</v>
      </c>
      <c r="X161" s="154" t="s">
        <v>34</v>
      </c>
      <c r="Y161" s="154" t="s">
        <v>34</v>
      </c>
      <c r="Z161" s="154" t="s">
        <v>34</v>
      </c>
      <c r="AA161" s="154" t="s">
        <v>34</v>
      </c>
      <c r="AB161" s="154" t="s">
        <v>34</v>
      </c>
      <c r="AC161" s="154" t="s">
        <v>34</v>
      </c>
      <c r="AD161" s="154" t="s">
        <v>34</v>
      </c>
      <c r="AE161" s="157" t="n"/>
    </row>
    <row customFormat="true" ht="15" outlineLevel="0" r="162" s="334">
      <c r="A162" s="335" t="s">
        <v>37</v>
      </c>
      <c r="B162" s="228" t="n">
        <f aca="false" ca="false" dt2D="false" dtr="false" t="normal">SUM(B158:B161)</f>
        <v>172.57999999999998</v>
      </c>
      <c r="C162" s="228" t="n">
        <f aca="false" ca="false" dt2D="false" dtr="false" t="normal">SUM(C158:C161)</f>
        <v>44</v>
      </c>
      <c r="D162" s="228" t="n">
        <f aca="false" ca="false" dt2D="false" dtr="false" t="normal">SUM(D158:D161)</f>
        <v>44</v>
      </c>
      <c r="E162" s="237" t="n">
        <f aca="false" ca="false" dt2D="false" dtr="false" t="normal">D162/B162</f>
        <v>0.25495422412794067</v>
      </c>
      <c r="F162" s="228" t="n">
        <f aca="false" ca="false" dt2D="false" dtr="false" t="normal">SUM(F158:F161)</f>
        <v>0</v>
      </c>
      <c r="G162" s="232" t="n">
        <f aca="false" ca="false" dt2D="false" dtr="false" t="normal">F162*100/C162</f>
        <v>0</v>
      </c>
      <c r="H162" s="228" t="s">
        <v>229</v>
      </c>
      <c r="I162" s="228" t="s">
        <v>229</v>
      </c>
      <c r="J162" s="228" t="s">
        <v>229</v>
      </c>
      <c r="K162" s="228" t="s">
        <v>229</v>
      </c>
      <c r="L162" s="228" t="n">
        <f aca="false" ca="false" dt2D="false" dtr="false" t="normal">SUM(L158:L161)</f>
        <v>0</v>
      </c>
      <c r="M162" s="228" t="s">
        <v>229</v>
      </c>
      <c r="N162" s="228" t="n">
        <v>0</v>
      </c>
      <c r="O162" s="228" t="s">
        <v>229</v>
      </c>
      <c r="P162" s="228" t="s">
        <v>229</v>
      </c>
      <c r="Q162" s="228" t="s">
        <v>229</v>
      </c>
      <c r="R162" s="228" t="n">
        <v>0</v>
      </c>
      <c r="S162" s="228" t="s">
        <v>229</v>
      </c>
      <c r="T162" s="232" t="s">
        <v>34</v>
      </c>
      <c r="U162" s="228" t="n">
        <f aca="false" ca="false" dt2D="false" dtr="false" t="normal">SUM(U158:U161)</f>
        <v>0</v>
      </c>
      <c r="V162" s="232" t="s">
        <v>34</v>
      </c>
      <c r="W162" s="228" t="n">
        <v>0</v>
      </c>
      <c r="X162" s="232" t="s">
        <v>34</v>
      </c>
      <c r="Y162" s="228" t="s">
        <v>229</v>
      </c>
      <c r="Z162" s="228" t="s">
        <v>229</v>
      </c>
      <c r="AA162" s="228" t="s">
        <v>229</v>
      </c>
      <c r="AB162" s="228" t="s">
        <v>229</v>
      </c>
      <c r="AC162" s="336" t="n">
        <v>0</v>
      </c>
      <c r="AD162" s="228" t="s">
        <v>229</v>
      </c>
      <c r="AE162" s="157" t="n"/>
    </row>
    <row customFormat="true" ht="15" outlineLevel="0" r="163" s="329">
      <c r="A163" s="154" t="s">
        <v>163</v>
      </c>
      <c r="B163" s="154" t="n"/>
      <c r="C163" s="154" t="n"/>
      <c r="D163" s="154" t="n"/>
      <c r="E163" s="220" t="n"/>
      <c r="F163" s="154" t="n"/>
      <c r="G163" s="231" t="n"/>
      <c r="H163" s="154" t="n"/>
      <c r="I163" s="154" t="n"/>
      <c r="J163" s="154" t="n"/>
      <c r="K163" s="154" t="n"/>
      <c r="L163" s="154" t="n"/>
      <c r="M163" s="154" t="n"/>
      <c r="N163" s="154" t="n"/>
      <c r="O163" s="154" t="n"/>
      <c r="P163" s="154" t="n"/>
      <c r="Q163" s="154" t="n"/>
      <c r="R163" s="154" t="n"/>
      <c r="S163" s="154" t="n"/>
      <c r="T163" s="231" t="n"/>
      <c r="U163" s="154" t="n"/>
      <c r="V163" s="154" t="n"/>
      <c r="W163" s="154" t="n"/>
      <c r="X163" s="231" t="n"/>
      <c r="Y163" s="154" t="n"/>
      <c r="Z163" s="154" t="n"/>
      <c r="AA163" s="154" t="n"/>
      <c r="AB163" s="154" t="n"/>
      <c r="AC163" s="330" t="n"/>
      <c r="AD163" s="154" t="n"/>
      <c r="AE163" s="157" t="n"/>
    </row>
    <row customFormat="true" ht="15" outlineLevel="0" r="164" s="329">
      <c r="A164" s="333" t="s">
        <v>164</v>
      </c>
      <c r="B164" s="154" t="n">
        <v>51.3</v>
      </c>
      <c r="C164" s="154" t="n">
        <v>8</v>
      </c>
      <c r="D164" s="154" t="n">
        <v>8</v>
      </c>
      <c r="E164" s="220" t="n">
        <f aca="false" ca="false" dt2D="false" dtr="false" t="normal">D164/B164</f>
        <v>0.15594541910331386</v>
      </c>
      <c r="F164" s="154" t="s">
        <v>34</v>
      </c>
      <c r="G164" s="154" t="s">
        <v>34</v>
      </c>
      <c r="H164" s="154" t="s">
        <v>34</v>
      </c>
      <c r="I164" s="154" t="s">
        <v>34</v>
      </c>
      <c r="J164" s="154" t="s">
        <v>34</v>
      </c>
      <c r="K164" s="154" t="s">
        <v>34</v>
      </c>
      <c r="L164" s="154" t="s">
        <v>34</v>
      </c>
      <c r="M164" s="154" t="s">
        <v>34</v>
      </c>
      <c r="N164" s="154" t="s">
        <v>34</v>
      </c>
      <c r="O164" s="154" t="s">
        <v>34</v>
      </c>
      <c r="P164" s="154" t="s">
        <v>34</v>
      </c>
      <c r="Q164" s="154" t="s">
        <v>34</v>
      </c>
      <c r="R164" s="154" t="s">
        <v>34</v>
      </c>
      <c r="S164" s="154" t="s">
        <v>34</v>
      </c>
      <c r="T164" s="154" t="s">
        <v>34</v>
      </c>
      <c r="U164" s="154" t="s">
        <v>34</v>
      </c>
      <c r="V164" s="154" t="s">
        <v>34</v>
      </c>
      <c r="W164" s="154" t="s">
        <v>34</v>
      </c>
      <c r="X164" s="154" t="s">
        <v>34</v>
      </c>
      <c r="Y164" s="154" t="s">
        <v>34</v>
      </c>
      <c r="Z164" s="154" t="s">
        <v>34</v>
      </c>
      <c r="AA164" s="154" t="s">
        <v>34</v>
      </c>
      <c r="AB164" s="154" t="s">
        <v>34</v>
      </c>
      <c r="AC164" s="154" t="s">
        <v>34</v>
      </c>
      <c r="AD164" s="154" t="s">
        <v>34</v>
      </c>
      <c r="AE164" s="157" t="n"/>
    </row>
    <row customFormat="true" ht="15" outlineLevel="0" r="165" s="329">
      <c r="A165" s="333" t="s">
        <v>165</v>
      </c>
      <c r="B165" s="154" t="n">
        <v>54.38</v>
      </c>
      <c r="C165" s="154" t="n">
        <v>4</v>
      </c>
      <c r="D165" s="154" t="n">
        <v>4</v>
      </c>
      <c r="E165" s="220" t="n">
        <f aca="false" ca="false" dt2D="false" dtr="false" t="normal">D165/B165</f>
        <v>0.07355645457888929</v>
      </c>
      <c r="F165" s="154" t="s">
        <v>34</v>
      </c>
      <c r="G165" s="154" t="s">
        <v>34</v>
      </c>
      <c r="H165" s="154" t="s">
        <v>34</v>
      </c>
      <c r="I165" s="154" t="s">
        <v>34</v>
      </c>
      <c r="J165" s="154" t="s">
        <v>34</v>
      </c>
      <c r="K165" s="154" t="s">
        <v>34</v>
      </c>
      <c r="L165" s="154" t="s">
        <v>34</v>
      </c>
      <c r="M165" s="154" t="s">
        <v>34</v>
      </c>
      <c r="N165" s="154" t="s">
        <v>34</v>
      </c>
      <c r="O165" s="154" t="s">
        <v>34</v>
      </c>
      <c r="P165" s="154" t="s">
        <v>34</v>
      </c>
      <c r="Q165" s="154" t="s">
        <v>34</v>
      </c>
      <c r="R165" s="154" t="s">
        <v>34</v>
      </c>
      <c r="S165" s="154" t="s">
        <v>34</v>
      </c>
      <c r="T165" s="154" t="s">
        <v>34</v>
      </c>
      <c r="U165" s="154" t="s">
        <v>34</v>
      </c>
      <c r="V165" s="154" t="s">
        <v>34</v>
      </c>
      <c r="W165" s="154" t="s">
        <v>34</v>
      </c>
      <c r="X165" s="154" t="s">
        <v>34</v>
      </c>
      <c r="Y165" s="154" t="s">
        <v>34</v>
      </c>
      <c r="Z165" s="154" t="s">
        <v>34</v>
      </c>
      <c r="AA165" s="154" t="s">
        <v>34</v>
      </c>
      <c r="AB165" s="154" t="s">
        <v>34</v>
      </c>
      <c r="AC165" s="154" t="s">
        <v>34</v>
      </c>
      <c r="AD165" s="154" t="s">
        <v>34</v>
      </c>
      <c r="AE165" s="157" t="n"/>
    </row>
    <row customFormat="true" ht="15" outlineLevel="0" r="166" s="329">
      <c r="A166" s="333" t="s">
        <v>166</v>
      </c>
      <c r="B166" s="154" t="n">
        <v>46.18</v>
      </c>
      <c r="C166" s="154" t="n">
        <v>16</v>
      </c>
      <c r="D166" s="154" t="n">
        <v>16</v>
      </c>
      <c r="E166" s="220" t="n">
        <f aca="false" ca="false" dt2D="false" dtr="false" t="normal">D166/B166</f>
        <v>0.34647033347769596</v>
      </c>
      <c r="F166" s="154" t="s">
        <v>34</v>
      </c>
      <c r="G166" s="154" t="s">
        <v>34</v>
      </c>
      <c r="H166" s="154" t="s">
        <v>34</v>
      </c>
      <c r="I166" s="154" t="s">
        <v>34</v>
      </c>
      <c r="J166" s="154" t="s">
        <v>34</v>
      </c>
      <c r="K166" s="154" t="s">
        <v>34</v>
      </c>
      <c r="L166" s="154" t="s">
        <v>34</v>
      </c>
      <c r="M166" s="154" t="s">
        <v>34</v>
      </c>
      <c r="N166" s="154" t="s">
        <v>34</v>
      </c>
      <c r="O166" s="154" t="s">
        <v>34</v>
      </c>
      <c r="P166" s="154" t="s">
        <v>34</v>
      </c>
      <c r="Q166" s="154" t="s">
        <v>34</v>
      </c>
      <c r="R166" s="154" t="s">
        <v>34</v>
      </c>
      <c r="S166" s="154" t="s">
        <v>34</v>
      </c>
      <c r="T166" s="154" t="s">
        <v>34</v>
      </c>
      <c r="U166" s="154" t="s">
        <v>34</v>
      </c>
      <c r="V166" s="154" t="s">
        <v>34</v>
      </c>
      <c r="W166" s="154" t="s">
        <v>34</v>
      </c>
      <c r="X166" s="154" t="s">
        <v>34</v>
      </c>
      <c r="Y166" s="154" t="s">
        <v>34</v>
      </c>
      <c r="Z166" s="154" t="s">
        <v>34</v>
      </c>
      <c r="AA166" s="154" t="s">
        <v>34</v>
      </c>
      <c r="AB166" s="154" t="s">
        <v>34</v>
      </c>
      <c r="AC166" s="154" t="s">
        <v>34</v>
      </c>
      <c r="AD166" s="154" t="s">
        <v>34</v>
      </c>
      <c r="AE166" s="157" t="n"/>
    </row>
    <row customFormat="true" ht="25.5" outlineLevel="0" r="167" s="329">
      <c r="A167" s="343" t="s">
        <v>298</v>
      </c>
      <c r="B167" s="154" t="n">
        <v>13.91</v>
      </c>
      <c r="C167" s="154" t="n">
        <v>8</v>
      </c>
      <c r="D167" s="154" t="n">
        <v>8</v>
      </c>
      <c r="E167" s="220" t="n">
        <f aca="false" ca="false" dt2D="false" dtr="false" t="normal">D167/B167</f>
        <v>0.5751258087706685</v>
      </c>
      <c r="F167" s="154" t="s">
        <v>34</v>
      </c>
      <c r="G167" s="154" t="s">
        <v>34</v>
      </c>
      <c r="H167" s="154" t="s">
        <v>34</v>
      </c>
      <c r="I167" s="154" t="s">
        <v>34</v>
      </c>
      <c r="J167" s="154" t="s">
        <v>34</v>
      </c>
      <c r="K167" s="154" t="s">
        <v>34</v>
      </c>
      <c r="L167" s="154" t="s">
        <v>34</v>
      </c>
      <c r="M167" s="154" t="s">
        <v>34</v>
      </c>
      <c r="N167" s="154" t="s">
        <v>34</v>
      </c>
      <c r="O167" s="154" t="s">
        <v>34</v>
      </c>
      <c r="P167" s="154" t="s">
        <v>34</v>
      </c>
      <c r="Q167" s="154" t="s">
        <v>34</v>
      </c>
      <c r="R167" s="154" t="s">
        <v>34</v>
      </c>
      <c r="S167" s="154" t="s">
        <v>34</v>
      </c>
      <c r="T167" s="154" t="s">
        <v>34</v>
      </c>
      <c r="U167" s="154" t="s">
        <v>34</v>
      </c>
      <c r="V167" s="154" t="s">
        <v>34</v>
      </c>
      <c r="W167" s="154" t="s">
        <v>34</v>
      </c>
      <c r="X167" s="154" t="s">
        <v>34</v>
      </c>
      <c r="Y167" s="154" t="s">
        <v>34</v>
      </c>
      <c r="Z167" s="154" t="s">
        <v>34</v>
      </c>
      <c r="AA167" s="154" t="s">
        <v>34</v>
      </c>
      <c r="AB167" s="154" t="s">
        <v>34</v>
      </c>
      <c r="AC167" s="154" t="s">
        <v>34</v>
      </c>
      <c r="AD167" s="154" t="s">
        <v>34</v>
      </c>
      <c r="AE167" s="157" t="n"/>
    </row>
    <row customFormat="true" ht="15" outlineLevel="0" r="168" s="334">
      <c r="A168" s="335" t="s">
        <v>37</v>
      </c>
      <c r="B168" s="228" t="n">
        <f aca="false" ca="false" dt2D="false" dtr="false" t="normal">SUM(B164:B167)</f>
        <v>165.77</v>
      </c>
      <c r="C168" s="228" t="n">
        <f aca="false" ca="false" dt2D="false" dtr="false" t="normal">SUM(C164:C167)</f>
        <v>36</v>
      </c>
      <c r="D168" s="228" t="n">
        <f aca="false" ca="false" dt2D="false" dtr="false" t="normal">SUM(D164:D167)</f>
        <v>36</v>
      </c>
      <c r="E168" s="237" t="n">
        <f aca="false" ca="false" dt2D="false" dtr="false" t="normal">D168/B168</f>
        <v>0.21716836580804727</v>
      </c>
      <c r="F168" s="228" t="n">
        <f aca="false" ca="false" dt2D="false" dtr="false" t="normal">SUM(F164:F167)</f>
        <v>0</v>
      </c>
      <c r="G168" s="232" t="n">
        <f aca="false" ca="false" dt2D="false" dtr="false" t="normal">F168*100/C168</f>
        <v>0</v>
      </c>
      <c r="H168" s="228" t="s">
        <v>34</v>
      </c>
      <c r="I168" s="228" t="s">
        <v>34</v>
      </c>
      <c r="J168" s="228" t="s">
        <v>34</v>
      </c>
      <c r="K168" s="228" t="s">
        <v>34</v>
      </c>
      <c r="L168" s="228" t="n">
        <f aca="false" ca="false" dt2D="false" dtr="false" t="normal">SUM(L164:L167)</f>
        <v>0</v>
      </c>
      <c r="M168" s="228" t="s">
        <v>34</v>
      </c>
      <c r="N168" s="228" t="n">
        <v>0</v>
      </c>
      <c r="O168" s="228" t="s">
        <v>34</v>
      </c>
      <c r="P168" s="228" t="s">
        <v>34</v>
      </c>
      <c r="Q168" s="228" t="s">
        <v>34</v>
      </c>
      <c r="R168" s="228" t="n">
        <v>0</v>
      </c>
      <c r="S168" s="228" t="s">
        <v>34</v>
      </c>
      <c r="T168" s="232" t="s">
        <v>34</v>
      </c>
      <c r="U168" s="228" t="n">
        <f aca="false" ca="false" dt2D="false" dtr="false" t="normal">SUM(U164:U167)</f>
        <v>0</v>
      </c>
      <c r="V168" s="228" t="s">
        <v>34</v>
      </c>
      <c r="W168" s="228" t="n">
        <v>0</v>
      </c>
      <c r="X168" s="232" t="s">
        <v>34</v>
      </c>
      <c r="Y168" s="228" t="s">
        <v>34</v>
      </c>
      <c r="Z168" s="228" t="s">
        <v>34</v>
      </c>
      <c r="AA168" s="228" t="s">
        <v>34</v>
      </c>
      <c r="AB168" s="228" t="s">
        <v>34</v>
      </c>
      <c r="AC168" s="336" t="n">
        <v>0</v>
      </c>
      <c r="AD168" s="228" t="s">
        <v>34</v>
      </c>
      <c r="AE168" s="157" t="n"/>
    </row>
    <row customFormat="true" ht="15" outlineLevel="0" r="169" s="157">
      <c r="A169" s="154" t="s">
        <v>232</v>
      </c>
      <c r="B169" s="154" t="n"/>
      <c r="C169" s="154" t="n"/>
      <c r="D169" s="154" t="n"/>
      <c r="E169" s="220" t="n"/>
      <c r="F169" s="154" t="n"/>
      <c r="G169" s="231" t="n"/>
      <c r="H169" s="154" t="n"/>
      <c r="I169" s="154" t="n"/>
      <c r="J169" s="154" t="n"/>
      <c r="K169" s="154" t="n"/>
      <c r="L169" s="154" t="n"/>
      <c r="M169" s="154" t="n"/>
      <c r="N169" s="154" t="n"/>
      <c r="O169" s="154" t="n"/>
      <c r="P169" s="154" t="n"/>
      <c r="Q169" s="154" t="n"/>
      <c r="R169" s="154" t="n"/>
      <c r="S169" s="154" t="n"/>
      <c r="T169" s="231" t="n"/>
      <c r="U169" s="154" t="n"/>
      <c r="V169" s="154" t="n"/>
      <c r="W169" s="154" t="n"/>
      <c r="X169" s="231" t="n"/>
      <c r="Y169" s="154" t="n"/>
      <c r="Z169" s="154" t="n"/>
      <c r="AA169" s="154" t="n"/>
      <c r="AB169" s="154" t="n"/>
      <c r="AC169" s="330" t="n"/>
      <c r="AD169" s="154" t="n"/>
      <c r="AE169" s="157" t="n"/>
    </row>
    <row customFormat="true" ht="15" outlineLevel="0" r="170" s="157">
      <c r="A170" s="333" t="s">
        <v>174</v>
      </c>
      <c r="B170" s="154" t="n">
        <v>39.56</v>
      </c>
      <c r="C170" s="154" t="n">
        <v>52</v>
      </c>
      <c r="D170" s="154" t="n">
        <v>28</v>
      </c>
      <c r="E170" s="220" t="n">
        <f aca="false" ca="false" dt2D="false" dtr="false" t="normal">D170/B170</f>
        <v>0.7077856420626896</v>
      </c>
      <c r="F170" s="154" t="n">
        <v>2</v>
      </c>
      <c r="G170" s="231" t="n">
        <v>3.9</v>
      </c>
      <c r="H170" s="154" t="s">
        <v>34</v>
      </c>
      <c r="I170" s="154" t="s">
        <v>34</v>
      </c>
      <c r="J170" s="154" t="s">
        <v>34</v>
      </c>
      <c r="K170" s="154" t="s">
        <v>34</v>
      </c>
      <c r="L170" s="154" t="n">
        <v>2</v>
      </c>
      <c r="M170" s="154" t="s">
        <v>34</v>
      </c>
      <c r="N170" s="154" t="s">
        <v>34</v>
      </c>
      <c r="O170" s="154" t="s">
        <v>34</v>
      </c>
      <c r="P170" s="154" t="s">
        <v>34</v>
      </c>
      <c r="Q170" s="154" t="s">
        <v>34</v>
      </c>
      <c r="R170" s="154" t="s">
        <v>34</v>
      </c>
      <c r="S170" s="154" t="s">
        <v>34</v>
      </c>
      <c r="T170" s="231" t="s">
        <v>34</v>
      </c>
      <c r="U170" s="154" t="n">
        <v>2</v>
      </c>
      <c r="V170" s="231" t="n">
        <v>9.9</v>
      </c>
      <c r="W170" s="154" t="n">
        <v>2</v>
      </c>
      <c r="X170" s="231" t="n">
        <v>7.2</v>
      </c>
      <c r="Y170" s="154" t="s">
        <v>34</v>
      </c>
      <c r="Z170" s="154" t="s">
        <v>34</v>
      </c>
      <c r="AA170" s="154" t="s">
        <v>34</v>
      </c>
      <c r="AB170" s="154" t="s">
        <v>34</v>
      </c>
      <c r="AC170" s="330" t="n">
        <v>2</v>
      </c>
      <c r="AD170" s="154" t="s">
        <v>34</v>
      </c>
      <c r="AE170" s="157" t="n"/>
    </row>
    <row customFormat="true" ht="15" outlineLevel="0" r="171" s="157">
      <c r="A171" s="333" t="s">
        <v>172</v>
      </c>
      <c r="B171" s="154" t="n">
        <v>23.69</v>
      </c>
      <c r="C171" s="154" t="n">
        <v>64</v>
      </c>
      <c r="D171" s="154" t="n">
        <v>64</v>
      </c>
      <c r="E171" s="220" t="n">
        <f aca="false" ca="false" dt2D="false" dtr="false" t="normal">D171/B171</f>
        <v>2.7015618404390036</v>
      </c>
      <c r="F171" s="154" t="n">
        <v>2</v>
      </c>
      <c r="G171" s="231" t="n">
        <v>3.2</v>
      </c>
      <c r="H171" s="154" t="s">
        <v>34</v>
      </c>
      <c r="I171" s="154" t="s">
        <v>34</v>
      </c>
      <c r="J171" s="154" t="s">
        <v>34</v>
      </c>
      <c r="K171" s="154" t="s">
        <v>34</v>
      </c>
      <c r="L171" s="154" t="n">
        <v>2</v>
      </c>
      <c r="M171" s="154" t="s">
        <v>34</v>
      </c>
      <c r="N171" s="154" t="n">
        <v>1</v>
      </c>
      <c r="O171" s="154" t="s">
        <v>34</v>
      </c>
      <c r="P171" s="154" t="s">
        <v>34</v>
      </c>
      <c r="Q171" s="154" t="s">
        <v>34</v>
      </c>
      <c r="R171" s="154" t="n">
        <v>1</v>
      </c>
      <c r="S171" s="154" t="s">
        <v>34</v>
      </c>
      <c r="T171" s="231" t="n">
        <v>50</v>
      </c>
      <c r="U171" s="154" t="n">
        <v>6</v>
      </c>
      <c r="V171" s="231" t="n">
        <v>9.9</v>
      </c>
      <c r="W171" s="154" t="n">
        <v>2</v>
      </c>
      <c r="X171" s="231" t="n">
        <v>3.2</v>
      </c>
      <c r="Y171" s="154" t="s">
        <v>34</v>
      </c>
      <c r="Z171" s="154" t="s">
        <v>34</v>
      </c>
      <c r="AA171" s="154" t="s">
        <v>34</v>
      </c>
      <c r="AB171" s="154" t="s">
        <v>34</v>
      </c>
      <c r="AC171" s="330" t="n">
        <v>2</v>
      </c>
      <c r="AD171" s="154" t="s">
        <v>34</v>
      </c>
      <c r="AE171" s="157" t="n"/>
    </row>
    <row customFormat="true" ht="15" outlineLevel="0" r="172" s="157">
      <c r="A172" s="343" t="s">
        <v>299</v>
      </c>
      <c r="B172" s="154" t="n">
        <v>36</v>
      </c>
      <c r="C172" s="154" t="n">
        <v>64</v>
      </c>
      <c r="D172" s="154" t="n">
        <v>64</v>
      </c>
      <c r="E172" s="220" t="n">
        <f aca="false" ca="false" dt2D="false" dtr="false" t="normal">D172/B172</f>
        <v>1.7777777777777777</v>
      </c>
      <c r="F172" s="154" t="n">
        <v>3</v>
      </c>
      <c r="G172" s="231" t="n">
        <v>4.7</v>
      </c>
      <c r="H172" s="154" t="s">
        <v>34</v>
      </c>
      <c r="I172" s="154" t="s">
        <v>34</v>
      </c>
      <c r="J172" s="154" t="s">
        <v>34</v>
      </c>
      <c r="K172" s="154" t="s">
        <v>34</v>
      </c>
      <c r="L172" s="154" t="n">
        <v>3</v>
      </c>
      <c r="M172" s="154" t="s">
        <v>34</v>
      </c>
      <c r="N172" s="154" t="n">
        <v>2</v>
      </c>
      <c r="O172" s="154" t="s">
        <v>34</v>
      </c>
      <c r="P172" s="154" t="s">
        <v>34</v>
      </c>
      <c r="Q172" s="154" t="s">
        <v>34</v>
      </c>
      <c r="R172" s="154" t="n">
        <v>2</v>
      </c>
      <c r="S172" s="154" t="s">
        <v>34</v>
      </c>
      <c r="T172" s="231" t="n">
        <v>66.7</v>
      </c>
      <c r="U172" s="154" t="n">
        <v>6</v>
      </c>
      <c r="V172" s="231" t="n">
        <v>9.9</v>
      </c>
      <c r="W172" s="154" t="n">
        <v>3</v>
      </c>
      <c r="X172" s="231" t="n">
        <f aca="false" ca="false" dt2D="false" dtr="false" t="normal">W172/D172*100</f>
        <v>4.6875</v>
      </c>
      <c r="Y172" s="154" t="s">
        <v>34</v>
      </c>
      <c r="Z172" s="154" t="s">
        <v>34</v>
      </c>
      <c r="AA172" s="154" t="s">
        <v>34</v>
      </c>
      <c r="AB172" s="154" t="s">
        <v>34</v>
      </c>
      <c r="AC172" s="330" t="n">
        <v>3</v>
      </c>
      <c r="AD172" s="154" t="s">
        <v>34</v>
      </c>
      <c r="AE172" s="157" t="n"/>
    </row>
    <row customFormat="true" ht="15" outlineLevel="0" r="173" s="157">
      <c r="A173" s="333" t="s">
        <v>175</v>
      </c>
      <c r="B173" s="154" t="n">
        <v>48.98</v>
      </c>
      <c r="C173" s="234" t="n">
        <v>68</v>
      </c>
      <c r="D173" s="234" t="n">
        <v>68</v>
      </c>
      <c r="E173" s="220" t="n">
        <f aca="false" ca="false" dt2D="false" dtr="false" t="normal">D173/B173</f>
        <v>1.3883217639853003</v>
      </c>
      <c r="F173" s="154" t="n">
        <v>3</v>
      </c>
      <c r="G173" s="231" t="n">
        <v>4.5</v>
      </c>
      <c r="H173" s="154" t="s">
        <v>34</v>
      </c>
      <c r="I173" s="154" t="s">
        <v>34</v>
      </c>
      <c r="J173" s="154" t="s">
        <v>34</v>
      </c>
      <c r="K173" s="154" t="s">
        <v>34</v>
      </c>
      <c r="L173" s="154" t="n">
        <v>3</v>
      </c>
      <c r="M173" s="154" t="s">
        <v>34</v>
      </c>
      <c r="N173" s="154" t="n">
        <v>2</v>
      </c>
      <c r="O173" s="154" t="s">
        <v>34</v>
      </c>
      <c r="P173" s="154" t="s">
        <v>34</v>
      </c>
      <c r="Q173" s="154" t="s">
        <v>34</v>
      </c>
      <c r="R173" s="154" t="n">
        <v>2</v>
      </c>
      <c r="S173" s="154" t="s">
        <v>34</v>
      </c>
      <c r="T173" s="231" t="n">
        <v>66.7</v>
      </c>
      <c r="U173" s="154" t="n">
        <v>6</v>
      </c>
      <c r="V173" s="231" t="n">
        <v>9.9</v>
      </c>
      <c r="W173" s="154" t="n">
        <v>3</v>
      </c>
      <c r="X173" s="231" t="n">
        <v>4.5</v>
      </c>
      <c r="Y173" s="154" t="s">
        <v>34</v>
      </c>
      <c r="Z173" s="154" t="s">
        <v>34</v>
      </c>
      <c r="AA173" s="154" t="s">
        <v>34</v>
      </c>
      <c r="AB173" s="154" t="s">
        <v>34</v>
      </c>
      <c r="AC173" s="330" t="n">
        <v>3</v>
      </c>
      <c r="AD173" s="154" t="s">
        <v>34</v>
      </c>
      <c r="AE173" s="157" t="n"/>
    </row>
    <row customFormat="true" ht="15" outlineLevel="0" r="174" s="329">
      <c r="A174" s="333" t="s">
        <v>171</v>
      </c>
      <c r="B174" s="154" t="n">
        <v>16.12</v>
      </c>
      <c r="C174" s="154" t="n">
        <v>32</v>
      </c>
      <c r="D174" s="154" t="n">
        <v>32</v>
      </c>
      <c r="E174" s="220" t="n">
        <f aca="false" ca="false" dt2D="false" dtr="false" t="normal">D174/B174</f>
        <v>1.9851116625310172</v>
      </c>
      <c r="F174" s="154" t="s">
        <v>34</v>
      </c>
      <c r="G174" s="154" t="s">
        <v>34</v>
      </c>
      <c r="H174" s="154" t="s">
        <v>34</v>
      </c>
      <c r="I174" s="154" t="s">
        <v>34</v>
      </c>
      <c r="J174" s="154" t="s">
        <v>34</v>
      </c>
      <c r="K174" s="154" t="s">
        <v>34</v>
      </c>
      <c r="L174" s="154" t="s">
        <v>34</v>
      </c>
      <c r="M174" s="154" t="s">
        <v>34</v>
      </c>
      <c r="N174" s="154" t="s">
        <v>34</v>
      </c>
      <c r="O174" s="154" t="s">
        <v>34</v>
      </c>
      <c r="P174" s="154" t="s">
        <v>34</v>
      </c>
      <c r="Q174" s="154" t="s">
        <v>34</v>
      </c>
      <c r="R174" s="154" t="s">
        <v>34</v>
      </c>
      <c r="S174" s="154" t="s">
        <v>34</v>
      </c>
      <c r="T174" s="154" t="s">
        <v>34</v>
      </c>
      <c r="U174" s="154" t="s">
        <v>34</v>
      </c>
      <c r="V174" s="154" t="s">
        <v>34</v>
      </c>
      <c r="W174" s="154" t="s">
        <v>34</v>
      </c>
      <c r="X174" s="154" t="s">
        <v>34</v>
      </c>
      <c r="Y174" s="154" t="s">
        <v>34</v>
      </c>
      <c r="Z174" s="154" t="s">
        <v>34</v>
      </c>
      <c r="AA174" s="154" t="s">
        <v>34</v>
      </c>
      <c r="AB174" s="154" t="s">
        <v>34</v>
      </c>
      <c r="AC174" s="154" t="s">
        <v>34</v>
      </c>
      <c r="AD174" s="154" t="s">
        <v>34</v>
      </c>
      <c r="AE174" s="157" t="n"/>
    </row>
    <row customFormat="true" ht="15" outlineLevel="0" r="175" s="329">
      <c r="A175" s="333" t="s">
        <v>176</v>
      </c>
      <c r="B175" s="154" t="n">
        <v>40.24</v>
      </c>
      <c r="C175" s="154" t="n">
        <v>56</v>
      </c>
      <c r="D175" s="154" t="n">
        <v>56</v>
      </c>
      <c r="E175" s="220" t="n">
        <f aca="false" ca="false" dt2D="false" dtr="false" t="normal">D175/B175</f>
        <v>1.3916500994035785</v>
      </c>
      <c r="F175" s="154" t="s">
        <v>34</v>
      </c>
      <c r="G175" s="154" t="s">
        <v>34</v>
      </c>
      <c r="H175" s="154" t="s">
        <v>34</v>
      </c>
      <c r="I175" s="154" t="s">
        <v>34</v>
      </c>
      <c r="J175" s="154" t="s">
        <v>34</v>
      </c>
      <c r="K175" s="154" t="s">
        <v>34</v>
      </c>
      <c r="L175" s="154" t="s">
        <v>34</v>
      </c>
      <c r="M175" s="154" t="s">
        <v>34</v>
      </c>
      <c r="N175" s="154" t="s">
        <v>34</v>
      </c>
      <c r="O175" s="154" t="s">
        <v>34</v>
      </c>
      <c r="P175" s="154" t="s">
        <v>34</v>
      </c>
      <c r="Q175" s="154" t="s">
        <v>34</v>
      </c>
      <c r="R175" s="154" t="s">
        <v>34</v>
      </c>
      <c r="S175" s="154" t="s">
        <v>34</v>
      </c>
      <c r="T175" s="154" t="s">
        <v>34</v>
      </c>
      <c r="U175" s="154" t="s">
        <v>34</v>
      </c>
      <c r="V175" s="154" t="s">
        <v>34</v>
      </c>
      <c r="W175" s="154" t="s">
        <v>34</v>
      </c>
      <c r="X175" s="154" t="s">
        <v>34</v>
      </c>
      <c r="Y175" s="154" t="s">
        <v>34</v>
      </c>
      <c r="Z175" s="154" t="s">
        <v>34</v>
      </c>
      <c r="AA175" s="154" t="s">
        <v>34</v>
      </c>
      <c r="AB175" s="154" t="s">
        <v>34</v>
      </c>
      <c r="AC175" s="154" t="s">
        <v>34</v>
      </c>
      <c r="AD175" s="154" t="s">
        <v>34</v>
      </c>
      <c r="AE175" s="157" t="n"/>
    </row>
    <row customFormat="true" ht="15" outlineLevel="0" r="176" s="329">
      <c r="A176" s="333" t="s">
        <v>169</v>
      </c>
      <c r="B176" s="154" t="n">
        <v>40.75</v>
      </c>
      <c r="C176" s="154" t="n">
        <v>44</v>
      </c>
      <c r="D176" s="154" t="n">
        <v>44</v>
      </c>
      <c r="E176" s="220" t="n">
        <f aca="false" ca="false" dt2D="false" dtr="false" t="normal">D176/B176</f>
        <v>1.0797546012269938</v>
      </c>
      <c r="F176" s="154" t="s">
        <v>34</v>
      </c>
      <c r="G176" s="154" t="s">
        <v>34</v>
      </c>
      <c r="H176" s="154" t="s">
        <v>34</v>
      </c>
      <c r="I176" s="154" t="s">
        <v>34</v>
      </c>
      <c r="J176" s="154" t="s">
        <v>34</v>
      </c>
      <c r="K176" s="154" t="s">
        <v>34</v>
      </c>
      <c r="L176" s="154" t="s">
        <v>34</v>
      </c>
      <c r="M176" s="154" t="s">
        <v>34</v>
      </c>
      <c r="N176" s="154" t="s">
        <v>34</v>
      </c>
      <c r="O176" s="154" t="s">
        <v>34</v>
      </c>
      <c r="P176" s="154" t="s">
        <v>34</v>
      </c>
      <c r="Q176" s="154" t="s">
        <v>34</v>
      </c>
      <c r="R176" s="154" t="s">
        <v>34</v>
      </c>
      <c r="S176" s="154" t="s">
        <v>34</v>
      </c>
      <c r="T176" s="154" t="s">
        <v>34</v>
      </c>
      <c r="U176" s="154" t="s">
        <v>34</v>
      </c>
      <c r="V176" s="154" t="s">
        <v>34</v>
      </c>
      <c r="W176" s="154" t="s">
        <v>34</v>
      </c>
      <c r="X176" s="154" t="s">
        <v>34</v>
      </c>
      <c r="Y176" s="154" t="s">
        <v>34</v>
      </c>
      <c r="Z176" s="154" t="s">
        <v>34</v>
      </c>
      <c r="AA176" s="154" t="s">
        <v>34</v>
      </c>
      <c r="AB176" s="154" t="s">
        <v>34</v>
      </c>
      <c r="AC176" s="154" t="s">
        <v>34</v>
      </c>
      <c r="AD176" s="154" t="s">
        <v>34</v>
      </c>
      <c r="AE176" s="157" t="n"/>
    </row>
    <row customFormat="true" ht="15" outlineLevel="0" r="177" s="329">
      <c r="A177" s="331" t="s">
        <v>216</v>
      </c>
      <c r="B177" s="154" t="n">
        <v>23.06</v>
      </c>
      <c r="C177" s="154" t="n">
        <v>32</v>
      </c>
      <c r="D177" s="154" t="n">
        <v>32</v>
      </c>
      <c r="E177" s="220" t="n">
        <f aca="false" ca="false" dt2D="false" dtr="false" t="normal">D177/B177</f>
        <v>1.3876843018213356</v>
      </c>
      <c r="F177" s="234" t="n">
        <v>2</v>
      </c>
      <c r="G177" s="231" t="n">
        <v>6.3</v>
      </c>
      <c r="H177" s="154" t="s">
        <v>34</v>
      </c>
      <c r="I177" s="154" t="s">
        <v>34</v>
      </c>
      <c r="J177" s="154" t="s">
        <v>34</v>
      </c>
      <c r="K177" s="154" t="s">
        <v>34</v>
      </c>
      <c r="L177" s="234" t="n">
        <v>2</v>
      </c>
      <c r="M177" s="154" t="s">
        <v>34</v>
      </c>
      <c r="N177" s="154" t="n">
        <v>2</v>
      </c>
      <c r="O177" s="154" t="s">
        <v>34</v>
      </c>
      <c r="P177" s="154" t="s">
        <v>34</v>
      </c>
      <c r="Q177" s="154" t="s">
        <v>34</v>
      </c>
      <c r="R177" s="154" t="n">
        <v>2</v>
      </c>
      <c r="S177" s="154" t="s">
        <v>34</v>
      </c>
      <c r="T177" s="231" t="n">
        <v>100</v>
      </c>
      <c r="U177" s="154" t="n">
        <v>3</v>
      </c>
      <c r="V177" s="231" t="n">
        <v>9.9</v>
      </c>
      <c r="W177" s="154" t="n">
        <v>2</v>
      </c>
      <c r="X177" s="231" t="n">
        <v>6.3</v>
      </c>
      <c r="Y177" s="154" t="s">
        <v>34</v>
      </c>
      <c r="Z177" s="154" t="s">
        <v>34</v>
      </c>
      <c r="AA177" s="154" t="s">
        <v>34</v>
      </c>
      <c r="AB177" s="154" t="s">
        <v>34</v>
      </c>
      <c r="AC177" s="330" t="n">
        <v>2</v>
      </c>
      <c r="AD177" s="154" t="s">
        <v>34</v>
      </c>
      <c r="AE177" s="157" t="n"/>
    </row>
    <row customFormat="true" ht="15" outlineLevel="0" r="178" s="334">
      <c r="A178" s="335" t="s">
        <v>37</v>
      </c>
      <c r="B178" s="228" t="n">
        <f aca="false" ca="false" dt2D="false" dtr="false" t="normal">SUM(B170:B177)</f>
        <v>268.4</v>
      </c>
      <c r="C178" s="228" t="n">
        <f aca="false" ca="false" dt2D="false" dtr="false" t="normal">SUM(C170:C177)</f>
        <v>412</v>
      </c>
      <c r="D178" s="228" t="n">
        <f aca="false" ca="false" dt2D="false" dtr="false" t="normal">SUM(D170:D177)</f>
        <v>388</v>
      </c>
      <c r="E178" s="237" t="n">
        <f aca="false" ca="false" dt2D="false" dtr="false" t="normal">D178/B178</f>
        <v>1.445603576751118</v>
      </c>
      <c r="F178" s="228" t="n">
        <f aca="false" ca="false" dt2D="false" dtr="false" t="normal">SUM(F170:F177)</f>
        <v>12</v>
      </c>
      <c r="G178" s="232" t="n">
        <f aca="false" ca="false" dt2D="false" dtr="false" t="normal">F178*100/C178</f>
        <v>2.912621359223301</v>
      </c>
      <c r="H178" s="228" t="s">
        <v>34</v>
      </c>
      <c r="I178" s="228" t="s">
        <v>34</v>
      </c>
      <c r="J178" s="228" t="s">
        <v>34</v>
      </c>
      <c r="K178" s="228" t="s">
        <v>34</v>
      </c>
      <c r="L178" s="228" t="n">
        <f aca="false" ca="false" dt2D="false" dtr="false" t="normal">SUM(L170:L177)</f>
        <v>12</v>
      </c>
      <c r="M178" s="228" t="s">
        <v>34</v>
      </c>
      <c r="N178" s="228" t="n">
        <f aca="false" ca="false" dt2D="false" dtr="false" t="normal">SUM(N170:N177)</f>
        <v>7</v>
      </c>
      <c r="O178" s="228" t="s">
        <v>34</v>
      </c>
      <c r="P178" s="228" t="s">
        <v>34</v>
      </c>
      <c r="Q178" s="228" t="s">
        <v>34</v>
      </c>
      <c r="R178" s="228" t="n">
        <f aca="false" ca="false" dt2D="false" dtr="false" t="normal">SUM(R170:R177)</f>
        <v>7</v>
      </c>
      <c r="S178" s="228" t="s">
        <v>34</v>
      </c>
      <c r="T178" s="232" t="s">
        <v>34</v>
      </c>
      <c r="U178" s="228" t="n">
        <f aca="false" ca="false" dt2D="false" dtr="false" t="normal">SUM(U170:U177)</f>
        <v>23</v>
      </c>
      <c r="V178" s="232" t="s">
        <v>34</v>
      </c>
      <c r="W178" s="228" t="n">
        <f aca="false" ca="false" dt2D="false" dtr="false" t="normal">SUM(W170:W177)</f>
        <v>12</v>
      </c>
      <c r="X178" s="232" t="s">
        <v>34</v>
      </c>
      <c r="Y178" s="228" t="s">
        <v>34</v>
      </c>
      <c r="Z178" s="228" t="s">
        <v>34</v>
      </c>
      <c r="AA178" s="228" t="s">
        <v>34</v>
      </c>
      <c r="AB178" s="228" t="s">
        <v>34</v>
      </c>
      <c r="AC178" s="336" t="n">
        <f aca="false" ca="false" dt2D="false" dtr="false" t="normal">SUM(AC170:AC177)</f>
        <v>12</v>
      </c>
      <c r="AD178" s="228" t="s">
        <v>34</v>
      </c>
      <c r="AE178" s="157" t="n"/>
    </row>
    <row customFormat="true" ht="15" outlineLevel="0" r="179" s="329">
      <c r="A179" s="154" t="s">
        <v>217</v>
      </c>
      <c r="B179" s="154" t="n"/>
      <c r="C179" s="154" t="n"/>
      <c r="D179" s="154" t="n"/>
      <c r="E179" s="220" t="n"/>
      <c r="F179" s="154" t="n"/>
      <c r="G179" s="231" t="n"/>
      <c r="H179" s="154" t="n"/>
      <c r="I179" s="154" t="n"/>
      <c r="J179" s="154" t="n"/>
      <c r="K179" s="154" t="n"/>
      <c r="L179" s="154" t="n"/>
      <c r="M179" s="154" t="n"/>
      <c r="N179" s="154" t="n"/>
      <c r="O179" s="154" t="n"/>
      <c r="P179" s="154" t="n"/>
      <c r="Q179" s="154" t="n"/>
      <c r="R179" s="154" t="n"/>
      <c r="S179" s="154" t="n"/>
      <c r="T179" s="231" t="n"/>
      <c r="U179" s="154" t="n"/>
      <c r="V179" s="154" t="n"/>
      <c r="W179" s="154" t="n"/>
      <c r="X179" s="231" t="n"/>
      <c r="Y179" s="154" t="n"/>
      <c r="Z179" s="154" t="n"/>
      <c r="AA179" s="154" t="n"/>
      <c r="AB179" s="154" t="n"/>
      <c r="AC179" s="330" t="n"/>
      <c r="AD179" s="154" t="n"/>
      <c r="AE179" s="157" t="n"/>
    </row>
    <row customFormat="true" ht="15" outlineLevel="0" r="180" s="329">
      <c r="A180" s="333" t="s">
        <v>300</v>
      </c>
      <c r="B180" s="154" t="n">
        <v>36.55</v>
      </c>
      <c r="C180" s="154" t="n">
        <v>24</v>
      </c>
      <c r="D180" s="154" t="n">
        <v>24</v>
      </c>
      <c r="E180" s="220" t="n">
        <f aca="false" ca="false" dt2D="false" dtr="false" t="normal">D180/B180</f>
        <v>0.6566347469220247</v>
      </c>
      <c r="F180" s="154" t="s">
        <v>34</v>
      </c>
      <c r="G180" s="231" t="s">
        <v>34</v>
      </c>
      <c r="H180" s="154" t="s">
        <v>34</v>
      </c>
      <c r="I180" s="154" t="s">
        <v>34</v>
      </c>
      <c r="J180" s="154" t="s">
        <v>34</v>
      </c>
      <c r="K180" s="154" t="s">
        <v>34</v>
      </c>
      <c r="L180" s="154" t="n"/>
      <c r="M180" s="154" t="s">
        <v>34</v>
      </c>
      <c r="N180" s="154" t="s">
        <v>34</v>
      </c>
      <c r="O180" s="154" t="s">
        <v>34</v>
      </c>
      <c r="P180" s="154" t="s">
        <v>34</v>
      </c>
      <c r="Q180" s="154" t="s">
        <v>34</v>
      </c>
      <c r="R180" s="154" t="s">
        <v>34</v>
      </c>
      <c r="S180" s="154" t="s">
        <v>34</v>
      </c>
      <c r="T180" s="154" t="s">
        <v>34</v>
      </c>
      <c r="U180" s="154" t="s">
        <v>34</v>
      </c>
      <c r="V180" s="154" t="s">
        <v>34</v>
      </c>
      <c r="W180" s="154" t="s">
        <v>34</v>
      </c>
      <c r="X180" s="154" t="s">
        <v>34</v>
      </c>
      <c r="Y180" s="154" t="s">
        <v>34</v>
      </c>
      <c r="Z180" s="154" t="s">
        <v>34</v>
      </c>
      <c r="AA180" s="154" t="s">
        <v>34</v>
      </c>
      <c r="AB180" s="154" t="s">
        <v>34</v>
      </c>
      <c r="AC180" s="154" t="s">
        <v>34</v>
      </c>
      <c r="AD180" s="154" t="s">
        <v>34</v>
      </c>
      <c r="AE180" s="157" t="n"/>
    </row>
    <row customFormat="true" ht="15" outlineLevel="0" r="181" s="329">
      <c r="A181" s="333" t="s">
        <v>180</v>
      </c>
      <c r="B181" s="154" t="n">
        <v>82.54</v>
      </c>
      <c r="C181" s="154" t="n">
        <v>28</v>
      </c>
      <c r="D181" s="154" t="n">
        <v>28</v>
      </c>
      <c r="E181" s="220" t="n">
        <f aca="false" ca="false" dt2D="false" dtr="false" t="normal">D181/B181</f>
        <v>0.3392294645020596</v>
      </c>
      <c r="F181" s="154" t="s">
        <v>34</v>
      </c>
      <c r="G181" s="231" t="s">
        <v>34</v>
      </c>
      <c r="H181" s="154" t="s">
        <v>34</v>
      </c>
      <c r="I181" s="154" t="s">
        <v>34</v>
      </c>
      <c r="J181" s="154" t="s">
        <v>34</v>
      </c>
      <c r="K181" s="154" t="s">
        <v>34</v>
      </c>
      <c r="L181" s="154" t="n"/>
      <c r="M181" s="154" t="s">
        <v>34</v>
      </c>
      <c r="N181" s="154" t="s">
        <v>34</v>
      </c>
      <c r="O181" s="154" t="s">
        <v>34</v>
      </c>
      <c r="P181" s="154" t="s">
        <v>34</v>
      </c>
      <c r="Q181" s="154" t="s">
        <v>34</v>
      </c>
      <c r="R181" s="154" t="s">
        <v>34</v>
      </c>
      <c r="S181" s="154" t="s">
        <v>34</v>
      </c>
      <c r="T181" s="154" t="s">
        <v>34</v>
      </c>
      <c r="U181" s="154" t="n">
        <v>2</v>
      </c>
      <c r="V181" s="154" t="s">
        <v>34</v>
      </c>
      <c r="W181" s="154" t="n">
        <v>2</v>
      </c>
      <c r="X181" s="154" t="s">
        <v>34</v>
      </c>
      <c r="Y181" s="154" t="s">
        <v>34</v>
      </c>
      <c r="Z181" s="154" t="s">
        <v>34</v>
      </c>
      <c r="AA181" s="154" t="s">
        <v>34</v>
      </c>
      <c r="AB181" s="154" t="s">
        <v>34</v>
      </c>
      <c r="AC181" s="154" t="n">
        <v>2</v>
      </c>
      <c r="AD181" s="154" t="s">
        <v>34</v>
      </c>
      <c r="AE181" s="157" t="n"/>
    </row>
    <row customFormat="true" ht="15" outlineLevel="0" r="182" s="329">
      <c r="A182" s="333" t="s">
        <v>56</v>
      </c>
      <c r="B182" s="154" t="n">
        <v>15.44</v>
      </c>
      <c r="C182" s="154" t="n">
        <v>12</v>
      </c>
      <c r="D182" s="154" t="n">
        <v>16</v>
      </c>
      <c r="E182" s="220" t="n">
        <f aca="false" ca="false" dt2D="false" dtr="false" t="normal">D182/B182</f>
        <v>1.0362694300518136</v>
      </c>
      <c r="F182" s="154" t="s">
        <v>34</v>
      </c>
      <c r="G182" s="231" t="s">
        <v>34</v>
      </c>
      <c r="H182" s="154" t="s">
        <v>34</v>
      </c>
      <c r="I182" s="154" t="s">
        <v>34</v>
      </c>
      <c r="J182" s="154" t="s">
        <v>34</v>
      </c>
      <c r="K182" s="154" t="s">
        <v>34</v>
      </c>
      <c r="L182" s="154" t="s">
        <v>34</v>
      </c>
      <c r="M182" s="154" t="s">
        <v>34</v>
      </c>
      <c r="N182" s="154" t="s">
        <v>34</v>
      </c>
      <c r="O182" s="154" t="s">
        <v>34</v>
      </c>
      <c r="P182" s="154" t="s">
        <v>34</v>
      </c>
      <c r="Q182" s="154" t="s">
        <v>34</v>
      </c>
      <c r="R182" s="154" t="s">
        <v>34</v>
      </c>
      <c r="S182" s="154" t="s">
        <v>34</v>
      </c>
      <c r="T182" s="154" t="s">
        <v>34</v>
      </c>
      <c r="U182" s="154" t="n">
        <v>1</v>
      </c>
      <c r="V182" s="154" t="n">
        <v>9.9</v>
      </c>
      <c r="W182" s="154" t="n">
        <v>1</v>
      </c>
      <c r="X182" s="154" t="n">
        <v>6.3</v>
      </c>
      <c r="Y182" s="154" t="s">
        <v>34</v>
      </c>
      <c r="Z182" s="154" t="s">
        <v>34</v>
      </c>
      <c r="AA182" s="154" t="s">
        <v>34</v>
      </c>
      <c r="AB182" s="154" t="s">
        <v>34</v>
      </c>
      <c r="AC182" s="154" t="n">
        <v>1</v>
      </c>
      <c r="AD182" s="154" t="s">
        <v>34</v>
      </c>
      <c r="AE182" s="157" t="n"/>
    </row>
    <row customFormat="true" ht="15" outlineLevel="0" r="183" s="329">
      <c r="A183" s="333" t="s">
        <v>301</v>
      </c>
      <c r="B183" s="154" t="n">
        <v>9.3</v>
      </c>
      <c r="C183" s="154" t="n">
        <v>12</v>
      </c>
      <c r="D183" s="154" t="n">
        <v>12</v>
      </c>
      <c r="E183" s="220" t="n">
        <f aca="false" ca="false" dt2D="false" dtr="false" t="normal">D183/B183</f>
        <v>1.2903225806451613</v>
      </c>
      <c r="F183" s="154" t="s">
        <v>34</v>
      </c>
      <c r="G183" s="231" t="s">
        <v>34</v>
      </c>
      <c r="H183" s="154" t="s">
        <v>34</v>
      </c>
      <c r="I183" s="154" t="s">
        <v>34</v>
      </c>
      <c r="J183" s="154" t="s">
        <v>34</v>
      </c>
      <c r="K183" s="154" t="s">
        <v>34</v>
      </c>
      <c r="L183" s="154" t="s">
        <v>34</v>
      </c>
      <c r="M183" s="154" t="s">
        <v>34</v>
      </c>
      <c r="N183" s="154" t="s">
        <v>34</v>
      </c>
      <c r="O183" s="154" t="s">
        <v>34</v>
      </c>
      <c r="P183" s="154" t="s">
        <v>34</v>
      </c>
      <c r="Q183" s="154" t="s">
        <v>34</v>
      </c>
      <c r="R183" s="154" t="s">
        <v>34</v>
      </c>
      <c r="S183" s="154" t="s">
        <v>34</v>
      </c>
      <c r="T183" s="154" t="s">
        <v>34</v>
      </c>
      <c r="U183" s="154" t="n">
        <v>1</v>
      </c>
      <c r="V183" s="154" t="n">
        <v>9.9</v>
      </c>
      <c r="W183" s="154" t="n">
        <v>1</v>
      </c>
      <c r="X183" s="154" t="n">
        <v>8.4</v>
      </c>
      <c r="Y183" s="154" t="s">
        <v>34</v>
      </c>
      <c r="Z183" s="154" t="s">
        <v>34</v>
      </c>
      <c r="AA183" s="154" t="s">
        <v>34</v>
      </c>
      <c r="AB183" s="154" t="s">
        <v>34</v>
      </c>
      <c r="AC183" s="154" t="n">
        <v>1</v>
      </c>
      <c r="AD183" s="154" t="s">
        <v>34</v>
      </c>
      <c r="AE183" s="157" t="n"/>
    </row>
    <row customFormat="true" ht="15" outlineLevel="0" r="184" s="329">
      <c r="A184" s="333" t="s">
        <v>181</v>
      </c>
      <c r="B184" s="154" t="n">
        <v>23.82</v>
      </c>
      <c r="C184" s="154" t="n">
        <v>24</v>
      </c>
      <c r="D184" s="154" t="n">
        <v>24</v>
      </c>
      <c r="E184" s="220" t="n">
        <f aca="false" ca="false" dt2D="false" dtr="false" t="normal">D184/B184</f>
        <v>1.0075566750629723</v>
      </c>
      <c r="F184" s="154" t="n">
        <v>2</v>
      </c>
      <c r="G184" s="231" t="n">
        <v>8.4</v>
      </c>
      <c r="H184" s="154" t="s">
        <v>34</v>
      </c>
      <c r="I184" s="154" t="s">
        <v>34</v>
      </c>
      <c r="J184" s="154" t="s">
        <v>34</v>
      </c>
      <c r="K184" s="154" t="s">
        <v>34</v>
      </c>
      <c r="L184" s="154" t="n">
        <v>2</v>
      </c>
      <c r="M184" s="154" t="s">
        <v>34</v>
      </c>
      <c r="N184" s="154" t="n"/>
      <c r="O184" s="154" t="s">
        <v>34</v>
      </c>
      <c r="P184" s="154" t="s">
        <v>34</v>
      </c>
      <c r="Q184" s="154" t="s">
        <v>34</v>
      </c>
      <c r="R184" s="154" t="n"/>
      <c r="S184" s="154" t="s">
        <v>34</v>
      </c>
      <c r="T184" s="231" t="n">
        <v>100</v>
      </c>
      <c r="U184" s="154" t="n">
        <v>2</v>
      </c>
      <c r="V184" s="231" t="n">
        <v>9.9</v>
      </c>
      <c r="W184" s="154" t="n">
        <v>2</v>
      </c>
      <c r="X184" s="231" t="n">
        <v>8.4</v>
      </c>
      <c r="Y184" s="154" t="s">
        <v>34</v>
      </c>
      <c r="Z184" s="154" t="s">
        <v>34</v>
      </c>
      <c r="AA184" s="154" t="s">
        <v>34</v>
      </c>
      <c r="AB184" s="154" t="s">
        <v>34</v>
      </c>
      <c r="AC184" s="330" t="n">
        <v>2</v>
      </c>
      <c r="AD184" s="154" t="s">
        <v>34</v>
      </c>
      <c r="AE184" s="157" t="n"/>
    </row>
    <row customFormat="true" ht="15" outlineLevel="0" r="185" s="329">
      <c r="A185" s="333" t="s">
        <v>182</v>
      </c>
      <c r="B185" s="154" t="n">
        <f aca="false" ca="false" dt2D="false" dtr="false" t="normal">62.33+18.15</f>
        <v>80.47999999999999</v>
      </c>
      <c r="C185" s="154" t="n">
        <f aca="false" ca="false" dt2D="false" dtr="false" t="normal">12+8</f>
        <v>20</v>
      </c>
      <c r="D185" s="154" t="n">
        <v>20</v>
      </c>
      <c r="E185" s="220" t="n">
        <f aca="false" ca="false" dt2D="false" dtr="false" t="normal">D185/B185</f>
        <v>0.24850894632206763</v>
      </c>
      <c r="F185" s="154" t="s">
        <v>34</v>
      </c>
      <c r="G185" s="154" t="s">
        <v>34</v>
      </c>
      <c r="H185" s="154" t="s">
        <v>34</v>
      </c>
      <c r="I185" s="154" t="s">
        <v>34</v>
      </c>
      <c r="J185" s="154" t="s">
        <v>34</v>
      </c>
      <c r="K185" s="154" t="s">
        <v>34</v>
      </c>
      <c r="L185" s="154" t="s">
        <v>34</v>
      </c>
      <c r="M185" s="154" t="s">
        <v>34</v>
      </c>
      <c r="N185" s="154" t="s">
        <v>34</v>
      </c>
      <c r="O185" s="154" t="s">
        <v>34</v>
      </c>
      <c r="P185" s="154" t="s">
        <v>34</v>
      </c>
      <c r="Q185" s="154" t="s">
        <v>34</v>
      </c>
      <c r="R185" s="154" t="s">
        <v>34</v>
      </c>
      <c r="S185" s="154" t="s">
        <v>34</v>
      </c>
      <c r="T185" s="154" t="s">
        <v>34</v>
      </c>
      <c r="U185" s="154" t="s">
        <v>34</v>
      </c>
      <c r="V185" s="154" t="s">
        <v>34</v>
      </c>
      <c r="W185" s="154" t="s">
        <v>34</v>
      </c>
      <c r="X185" s="154" t="s">
        <v>34</v>
      </c>
      <c r="Y185" s="154" t="s">
        <v>34</v>
      </c>
      <c r="Z185" s="154" t="s">
        <v>34</v>
      </c>
      <c r="AA185" s="154" t="s">
        <v>34</v>
      </c>
      <c r="AB185" s="154" t="s">
        <v>34</v>
      </c>
      <c r="AC185" s="154" t="s">
        <v>34</v>
      </c>
      <c r="AD185" s="154" t="s">
        <v>34</v>
      </c>
      <c r="AE185" s="157" t="n"/>
    </row>
    <row customFormat="true" ht="15" outlineLevel="0" r="186" s="334">
      <c r="A186" s="345" t="s">
        <v>37</v>
      </c>
      <c r="B186" s="346" t="n">
        <f aca="false" ca="false" dt2D="false" dtr="false" t="normal">SUM(B180:B185)</f>
        <v>248.13</v>
      </c>
      <c r="C186" s="228" t="n">
        <f aca="false" ca="false" dt2D="false" dtr="false" t="normal">SUM(C180:C185)</f>
        <v>120</v>
      </c>
      <c r="D186" s="346" t="n">
        <f aca="false" ca="false" dt2D="false" dtr="false" t="normal">SUM(D180:D185)</f>
        <v>124</v>
      </c>
      <c r="E186" s="237" t="n">
        <f aca="false" ca="false" dt2D="false" dtr="false" t="normal">D186/B186</f>
        <v>0.4997380405432636</v>
      </c>
      <c r="F186" s="346" t="n">
        <f aca="false" ca="false" dt2D="false" dtr="false" t="normal">SUM(F180:F185)</f>
        <v>2</v>
      </c>
      <c r="G186" s="347" t="n">
        <f aca="false" ca="false" dt2D="false" dtr="false" t="normal">F186*100/C186</f>
        <v>1.6666666666666667</v>
      </c>
      <c r="H186" s="228" t="s">
        <v>34</v>
      </c>
      <c r="I186" s="228" t="s">
        <v>34</v>
      </c>
      <c r="J186" s="228" t="s">
        <v>34</v>
      </c>
      <c r="K186" s="228" t="s">
        <v>34</v>
      </c>
      <c r="L186" s="346" t="n">
        <f aca="false" ca="false" dt2D="false" dtr="false" t="normal">SUM(L180:L185)</f>
        <v>2</v>
      </c>
      <c r="M186" s="228" t="s">
        <v>34</v>
      </c>
      <c r="N186" s="346" t="n">
        <f aca="false" ca="false" dt2D="false" dtr="false" t="normal">SUM(N180:N185)</f>
        <v>0</v>
      </c>
      <c r="O186" s="228" t="s">
        <v>34</v>
      </c>
      <c r="P186" s="228" t="s">
        <v>34</v>
      </c>
      <c r="Q186" s="228" t="s">
        <v>34</v>
      </c>
      <c r="R186" s="346" t="n">
        <f aca="false" ca="false" dt2D="false" dtr="false" t="normal">SUM(R180:R185)</f>
        <v>0</v>
      </c>
      <c r="S186" s="228" t="s">
        <v>34</v>
      </c>
      <c r="T186" s="232" t="s">
        <v>34</v>
      </c>
      <c r="U186" s="346" t="n">
        <f aca="false" ca="false" dt2D="false" dtr="false" t="normal">SUM(U180:U185)</f>
        <v>6</v>
      </c>
      <c r="V186" s="347" t="s">
        <v>34</v>
      </c>
      <c r="W186" s="346" t="n">
        <f aca="false" ca="false" dt2D="false" dtr="false" t="normal">SUM(W180:W185)</f>
        <v>6</v>
      </c>
      <c r="X186" s="232" t="s">
        <v>34</v>
      </c>
      <c r="Y186" s="228" t="s">
        <v>34</v>
      </c>
      <c r="Z186" s="228" t="s">
        <v>34</v>
      </c>
      <c r="AA186" s="228" t="s">
        <v>34</v>
      </c>
      <c r="AB186" s="228" t="s">
        <v>34</v>
      </c>
      <c r="AC186" s="348" t="n">
        <f aca="false" ca="false" dt2D="false" dtr="false" t="normal">SUM(AC180:AC185)</f>
        <v>6</v>
      </c>
      <c r="AD186" s="228" t="s">
        <v>34</v>
      </c>
      <c r="AE186" s="157" t="n"/>
    </row>
    <row customFormat="true" customHeight="true" ht="12.6000003814697" outlineLevel="0" r="187" s="278">
      <c r="A187" s="228" t="s">
        <v>302</v>
      </c>
      <c r="B187" s="239" t="n">
        <f aca="false" ca="false" dt2D="false" dtr="false" t="normal">B186+B178+B168+B162+B156+B151+B148+B141+B135+B130+B125+B117+B120+B110+B104+B94+B87+B81+B75+B72+B69+B64+B55+B44+B30+B23+B19</f>
        <v>4096.7699999999995</v>
      </c>
      <c r="C187" s="239" t="n">
        <f aca="false" ca="false" dt2D="false" dtr="false" t="normal">C186+C178+C168+C162+C156+C151+C148+C141+C135+C130+C125+C117+C120+C110+C104+C94+C87+C81+C75+C72+C69+C64+C55+C44+C30+C23+C19</f>
        <v>2334</v>
      </c>
      <c r="D187" s="239" t="n">
        <f aca="false" ca="false" dt2D="false" dtr="false" t="normal">D186+D178+D168+D162+D156+D151+D148+D141+D135+D130+D125+D117+D120+D110+D104+D94+D87+D81+D75+D72+D69+D64+D55+D44+D30+D23+D19</f>
        <v>2556</v>
      </c>
      <c r="E187" s="239" t="n">
        <f aca="false" ca="false" dt2D="false" dtr="false" t="normal">E186+E178+E168+E162+E156+E151+E148+E141+E135+E130+E125+E117+E120+E110+E104+E94+E87+E81+E75+E72+E69+E64+E55+E44+E30+E23+E19</f>
        <v>18.48691890605467</v>
      </c>
      <c r="F187" s="239" t="n">
        <f aca="false" ca="false" dt2D="false" dtr="false" t="normal">F186+F178+F168+F162+F156+F151+F148+F141+F135+F130+F125+F117+F120+F110+F104+F94+F87+F81+F75+F72+F69+F64+F55+F44+F30+F23+F19</f>
        <v>75</v>
      </c>
      <c r="G187" s="239" t="s">
        <v>34</v>
      </c>
      <c r="H187" s="239" t="s">
        <v>34</v>
      </c>
      <c r="I187" s="239" t="s">
        <v>34</v>
      </c>
      <c r="J187" s="239" t="s">
        <v>34</v>
      </c>
      <c r="K187" s="239" t="s">
        <v>34</v>
      </c>
      <c r="L187" s="239" t="n">
        <f aca="false" ca="false" dt2D="false" dtr="false" t="normal">L186+L178+L168+L162+L156+L151+L148+L141+L135+L130+L125+L117+L120+L110+L104+L94+L87+L81+L75+L72+L69+L64+L55+L44+L30+L23+L19</f>
        <v>75</v>
      </c>
      <c r="M187" s="239" t="s">
        <v>34</v>
      </c>
      <c r="N187" s="239" t="n">
        <f aca="false" ca="false" dt2D="false" dtr="false" t="normal">N186+N178+N168+N162+N156+N151+N148+N141+N135+N130+N125+N117+N120+N110+N104+N94+N87+N81+N75+N72+N69+N64+N55+N44+N30+N23+N19</f>
        <v>40</v>
      </c>
      <c r="O187" s="228" t="s">
        <v>34</v>
      </c>
      <c r="P187" s="228" t="s">
        <v>34</v>
      </c>
      <c r="Q187" s="228" t="s">
        <v>34</v>
      </c>
      <c r="R187" s="239" t="n">
        <f aca="false" ca="false" dt2D="false" dtr="false" t="normal">R186+R178+R168+R162+R156+R151+R148+R141+R135+R130+R125+R117+R120+R110+R104+R94+R87+R81+R75+R72+R69+R64+R55+R44+R30+R23+R19</f>
        <v>40</v>
      </c>
      <c r="S187" s="228" t="s">
        <v>34</v>
      </c>
      <c r="T187" s="232" t="s">
        <v>34</v>
      </c>
      <c r="U187" s="239" t="n">
        <f aca="false" ca="false" dt2D="false" dtr="false" t="normal">U186+U178+U168+U162+U156+U151+U148+U141+U135+U130+U125+U117+U120+U110+U104+U94+U87+U81+U75+U72+U69+U64+U55+U44+U30+U23+U19</f>
        <v>113</v>
      </c>
      <c r="V187" s="239" t="s">
        <v>34</v>
      </c>
      <c r="W187" s="239" t="n">
        <f aca="false" ca="false" dt2D="false" dtr="false" t="normal">W186+W178+W168+W162+W156+W151+W148+W141+W135+W130+W125+W117+W120+W110+W104+W94+W87+W81+W75+W72+W69+W64+W55+W44+W30+W23+W19</f>
        <v>100</v>
      </c>
      <c r="X187" s="232" t="s">
        <v>34</v>
      </c>
      <c r="Y187" s="228" t="s">
        <v>34</v>
      </c>
      <c r="Z187" s="228" t="s">
        <v>34</v>
      </c>
      <c r="AA187" s="228" t="s">
        <v>34</v>
      </c>
      <c r="AB187" s="228" t="s">
        <v>34</v>
      </c>
      <c r="AC187" s="239" t="n">
        <f aca="false" ca="false" dt2D="false" dtr="false" t="normal">AC186+AC178+AC168+AC162+AC156+AC151+AC148+AC141+AC135+AC130+AC125+AC117+AC120+AC110+AC104+AC94+AC87+AC81+AC75+AC72+AC69+AC64+AC55+AC44+AC30+AC23+AC19</f>
        <v>100</v>
      </c>
      <c r="AD187" s="228" t="s">
        <v>34</v>
      </c>
      <c r="AE187" s="157" t="n"/>
    </row>
    <row customFormat="true" customHeight="true" ht="9.94999980926514" outlineLevel="0" r="188" s="323">
      <c r="A188" s="328" t="n"/>
      <c r="B188" s="328" t="n"/>
      <c r="C188" s="90" t="n"/>
      <c r="D188" s="90" t="n"/>
      <c r="E188" s="248" t="n"/>
      <c r="F188" s="90" t="n"/>
      <c r="G188" s="90" t="n"/>
      <c r="H188" s="90" t="n"/>
      <c r="I188" s="90" t="n"/>
      <c r="J188" s="90" t="n"/>
      <c r="K188" s="90" t="n"/>
      <c r="L188" s="90" t="n"/>
      <c r="M188" s="90" t="n"/>
      <c r="N188" s="90" t="n"/>
      <c r="O188" s="90" t="n"/>
      <c r="P188" s="90" t="n"/>
      <c r="Q188" s="90" t="n"/>
      <c r="R188" s="90" t="n"/>
      <c r="S188" s="90" t="n"/>
      <c r="T188" s="90" t="n"/>
      <c r="U188" s="90" t="n"/>
      <c r="V188" s="90" t="n"/>
      <c r="W188" s="90" t="n"/>
      <c r="X188" s="90" t="n"/>
      <c r="Y188" s="90" t="n"/>
      <c r="Z188" s="90" t="n"/>
      <c r="AA188" s="90" t="n"/>
      <c r="AB188" s="90" t="n"/>
      <c r="AC188" s="90" t="n"/>
      <c r="AD188" s="90" t="n"/>
      <c r="AE188" s="328" t="n"/>
    </row>
    <row customFormat="true" ht="15" outlineLevel="0" r="189" s="323">
      <c r="A189" s="328" t="n"/>
      <c r="B189" s="328" t="n"/>
      <c r="C189" s="90" t="n"/>
      <c r="D189" s="90" t="n"/>
      <c r="E189" s="248" t="n"/>
      <c r="F189" s="90" t="n"/>
      <c r="G189" s="90" t="n"/>
      <c r="H189" s="90" t="n"/>
      <c r="I189" s="90" t="n"/>
      <c r="J189" s="90" t="n"/>
      <c r="K189" s="90" t="n"/>
      <c r="L189" s="90" t="n"/>
      <c r="M189" s="90" t="n"/>
      <c r="N189" s="90" t="n"/>
      <c r="O189" s="90" t="n"/>
      <c r="P189" s="90" t="n"/>
      <c r="Q189" s="90" t="n"/>
      <c r="R189" s="90" t="n"/>
      <c r="S189" s="90" t="n"/>
      <c r="T189" s="90" t="n"/>
      <c r="U189" s="90" t="n"/>
      <c r="V189" s="90" t="n"/>
      <c r="W189" s="90" t="n"/>
      <c r="X189" s="90" t="n"/>
      <c r="Y189" s="90" t="n"/>
      <c r="Z189" s="90" t="n"/>
      <c r="AA189" s="90" t="n"/>
      <c r="AB189" s="90" t="n"/>
      <c r="AC189" s="90" t="n"/>
      <c r="AD189" s="90" t="n"/>
      <c r="AE189" s="328" t="n"/>
    </row>
    <row customFormat="true" ht="15.75" outlineLevel="0" r="190" s="323">
      <c r="A190" s="192" t="n"/>
      <c r="B190" s="178" t="s">
        <v>219</v>
      </c>
      <c r="C190" s="178" t="s"/>
      <c r="D190" s="178" t="s"/>
      <c r="E190" s="178" t="s"/>
      <c r="F190" s="178" t="s"/>
      <c r="G190" s="88" t="n"/>
      <c r="H190" s="179" t="n"/>
      <c r="I190" s="87" t="n"/>
      <c r="J190" s="180" t="n"/>
      <c r="K190" s="180" t="n"/>
      <c r="L190" s="180" t="n"/>
      <c r="M190" s="180" t="n"/>
      <c r="N190" s="180" t="n"/>
      <c r="O190" s="88" t="n"/>
      <c r="P190" s="88" t="n"/>
      <c r="Q190" s="88" t="n"/>
      <c r="R190" s="88" t="n"/>
      <c r="S190" s="181" t="s">
        <v>220</v>
      </c>
      <c r="T190" s="181" t="s"/>
      <c r="U190" s="181" t="s"/>
      <c r="V190" s="181" t="s"/>
      <c r="W190" s="87" t="n"/>
      <c r="X190" s="182" t="n"/>
      <c r="Y190" s="90" t="n"/>
      <c r="Z190" s="90" t="n"/>
      <c r="AA190" s="90" t="n"/>
      <c r="AB190" s="90" t="n"/>
      <c r="AC190" s="90" t="n"/>
      <c r="AD190" s="90" t="n"/>
      <c r="AE190" s="328" t="n"/>
    </row>
    <row customFormat="true" ht="15.75" outlineLevel="0" r="191" s="323">
      <c r="A191" s="328" t="n"/>
      <c r="B191" s="185" t="n"/>
      <c r="C191" s="185" t="n"/>
      <c r="D191" s="186" t="n"/>
      <c r="E191" s="185" t="n"/>
      <c r="F191" s="186" t="n"/>
      <c r="G191" s="87" t="n"/>
      <c r="H191" s="185" t="n"/>
      <c r="I191" s="87" t="n"/>
      <c r="J191" s="87" t="n"/>
      <c r="K191" s="185" t="n"/>
      <c r="L191" s="185" t="n"/>
      <c r="M191" s="185" t="n"/>
      <c r="N191" s="175" t="n"/>
      <c r="O191" s="87" t="n"/>
      <c r="P191" s="87" t="n"/>
      <c r="Q191" s="87" t="n"/>
      <c r="R191" s="187" t="s">
        <v>221</v>
      </c>
      <c r="S191" s="188" t="s"/>
      <c r="T191" s="188" t="s"/>
      <c r="U191" s="188" t="s"/>
      <c r="V191" s="188" t="s"/>
      <c r="W191" s="188" t="s"/>
      <c r="X191" s="189" t="s"/>
      <c r="Y191" s="90" t="n"/>
      <c r="Z191" s="90" t="n"/>
      <c r="AA191" s="90" t="n"/>
      <c r="AB191" s="90" t="n"/>
      <c r="AC191" s="90" t="n"/>
      <c r="AD191" s="90" t="n"/>
      <c r="AE191" s="328" t="n"/>
    </row>
    <row customFormat="true" ht="15" outlineLevel="0" r="192" s="323">
      <c r="A192" s="328" t="n"/>
      <c r="B192" s="328" t="n"/>
      <c r="C192" s="90" t="n"/>
      <c r="D192" s="90" t="n"/>
      <c r="E192" s="248" t="n"/>
      <c r="F192" s="90" t="n"/>
      <c r="G192" s="90" t="n"/>
      <c r="H192" s="90" t="n"/>
      <c r="I192" s="90" t="n"/>
      <c r="J192" s="90" t="n"/>
      <c r="K192" s="90" t="n"/>
      <c r="L192" s="90" t="n"/>
      <c r="M192" s="90" t="n"/>
      <c r="N192" s="90" t="n"/>
      <c r="O192" s="90" t="n"/>
      <c r="P192" s="90" t="n"/>
      <c r="Q192" s="90" t="n"/>
      <c r="R192" s="90" t="n"/>
      <c r="S192" s="90" t="n"/>
      <c r="T192" s="90" t="n"/>
      <c r="U192" s="90" t="n"/>
      <c r="V192" s="90" t="n"/>
      <c r="W192" s="90" t="n"/>
      <c r="X192" s="90" t="n"/>
      <c r="Y192" s="90" t="n"/>
      <c r="Z192" s="90" t="n"/>
      <c r="AA192" s="90" t="n"/>
      <c r="AB192" s="90" t="n"/>
      <c r="AC192" s="90" t="n"/>
      <c r="AD192" s="90" t="n"/>
      <c r="AE192" s="328" t="n"/>
    </row>
  </sheetData>
  <mergeCells count="37">
    <mergeCell ref="F10:F12"/>
    <mergeCell ref="G10:G12"/>
    <mergeCell ref="H10:H12"/>
    <mergeCell ref="D11:D12"/>
    <mergeCell ref="C11:C12"/>
    <mergeCell ref="I11:L11"/>
    <mergeCell ref="M11:M12"/>
    <mergeCell ref="N10:N12"/>
    <mergeCell ref="B190:F190"/>
    <mergeCell ref="H1:P1"/>
    <mergeCell ref="H2:Q2"/>
    <mergeCell ref="G3:R3"/>
    <mergeCell ref="F8:T8"/>
    <mergeCell ref="F9:M9"/>
    <mergeCell ref="N9:T9"/>
    <mergeCell ref="I10:M10"/>
    <mergeCell ref="O10:S10"/>
    <mergeCell ref="A8:A12"/>
    <mergeCell ref="B8:B12"/>
    <mergeCell ref="C8:D10"/>
    <mergeCell ref="E8:E12"/>
    <mergeCell ref="O11:R11"/>
    <mergeCell ref="AD11:AD12"/>
    <mergeCell ref="Z11:AC11"/>
    <mergeCell ref="Y10:Y12"/>
    <mergeCell ref="X10:X12"/>
    <mergeCell ref="W10:W12"/>
    <mergeCell ref="V10:V12"/>
    <mergeCell ref="U10:U12"/>
    <mergeCell ref="T10:T12"/>
    <mergeCell ref="S11:S12"/>
    <mergeCell ref="U8:AD8"/>
    <mergeCell ref="W9:AD9"/>
    <mergeCell ref="U9:V9"/>
    <mergeCell ref="Z10:AD10"/>
    <mergeCell ref="S190:V190"/>
    <mergeCell ref="R191:X191"/>
  </mergeCells>
  <pageMargins bottom="0.75" footer="0.300000011920929" header="0.300000011920929" left="0.700000047683716" right="0.700000047683716" top="0.75"/>
</worksheet>
</file>

<file path=xl/worksheets/sheet7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N21"/>
  <sheetViews>
    <sheetView showZeros="true" workbookViewId="0"/>
  </sheetViews>
  <sheetFormatPr baseColWidth="8" customHeight="false" defaultColWidth="10.7109374563868" defaultRowHeight="15.75" zeroHeight="false"/>
  <cols>
    <col customWidth="true" max="1" min="1" outlineLevel="0" style="349" width="3.28515615814805"/>
    <col customWidth="true" max="2" min="2" outlineLevel="0" style="349" width="22.1406254784231"/>
    <col customWidth="true" max="3" min="3" outlineLevel="0" style="349" width="13.4257806215741"/>
    <col customWidth="true" max="7" min="4" outlineLevel="0" style="349" width="7.42578095990643"/>
    <col customWidth="true" max="8" min="8" outlineLevel="0" style="349" width="10.2851563273142"/>
    <col customWidth="true" max="9" min="9" outlineLevel="0" style="349" width="13.285156158148"/>
    <col customWidth="true" max="12" min="10" outlineLevel="0" style="349" width="7.42578095990643"/>
    <col customWidth="true" max="13" min="13" outlineLevel="0" style="349" width="11.1406249709246"/>
    <col customWidth="true" max="14" min="14" outlineLevel="0" style="349" width="7.42578095990643"/>
  </cols>
  <sheetData>
    <row outlineLevel="0" r="2">
      <c r="A2" s="350" t="n"/>
      <c r="B2" s="351" t="n"/>
      <c r="C2" s="87" t="n"/>
      <c r="E2" s="352" t="s">
        <v>303</v>
      </c>
      <c r="F2" s="352" t="s"/>
      <c r="G2" s="352" t="s"/>
      <c r="H2" s="352" t="s"/>
      <c r="I2" s="352" t="s"/>
      <c r="J2" s="352" t="s"/>
      <c r="K2" s="88" t="n"/>
      <c r="L2" s="88" t="n"/>
      <c r="M2" s="88" t="n"/>
      <c r="N2" s="88" t="n"/>
    </row>
    <row outlineLevel="0" r="3">
      <c r="A3" s="350" t="n"/>
      <c r="B3" s="351" t="n"/>
      <c r="C3" s="87" t="n"/>
      <c r="E3" s="352" t="s">
        <v>304</v>
      </c>
      <c r="F3" s="352" t="s"/>
      <c r="G3" s="352" t="s"/>
      <c r="H3" s="352" t="s"/>
      <c r="I3" s="352" t="s"/>
      <c r="J3" s="352" t="s"/>
      <c r="K3" s="88" t="n"/>
      <c r="L3" s="88" t="n"/>
      <c r="M3" s="88" t="n"/>
      <c r="N3" s="88" t="n"/>
    </row>
    <row outlineLevel="0" r="4">
      <c r="A4" s="350" t="n"/>
      <c r="B4" s="351" t="n"/>
      <c r="C4" s="87" t="n"/>
      <c r="I4" s="87" t="n"/>
      <c r="J4" s="88" t="n"/>
      <c r="K4" s="88" t="n"/>
      <c r="L4" s="88" t="n"/>
      <c r="M4" s="88" t="n"/>
      <c r="N4" s="88" t="n"/>
    </row>
    <row outlineLevel="0" r="5">
      <c r="A5" s="350" t="s">
        <v>305</v>
      </c>
      <c r="B5" s="351" t="n"/>
      <c r="C5" s="87" t="n"/>
      <c r="D5" s="87" t="n"/>
      <c r="E5" s="87" t="n"/>
      <c r="F5" s="87" t="n"/>
      <c r="G5" s="87" t="n"/>
      <c r="H5" s="87" t="n"/>
      <c r="I5" s="87" t="n"/>
      <c r="J5" s="88" t="n"/>
      <c r="K5" s="88" t="n"/>
      <c r="L5" s="88" t="n"/>
      <c r="M5" s="88" t="n"/>
      <c r="N5" s="88" t="n"/>
    </row>
    <row outlineLevel="0" r="6">
      <c r="A6" s="88" t="n"/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8" t="n"/>
      <c r="L6" s="88" t="n"/>
      <c r="M6" s="88" t="n"/>
      <c r="N6" s="88" t="n"/>
    </row>
    <row outlineLevel="0" r="7">
      <c r="A7" s="353" t="s">
        <v>306</v>
      </c>
      <c r="B7" s="353" t="s">
        <v>307</v>
      </c>
      <c r="C7" s="353" t="s">
        <v>10</v>
      </c>
      <c r="D7" s="354" t="s"/>
      <c r="E7" s="354" t="s"/>
      <c r="F7" s="354" t="s"/>
      <c r="G7" s="354" t="s"/>
      <c r="H7" s="355" t="s"/>
      <c r="I7" s="356" t="s">
        <v>11</v>
      </c>
      <c r="J7" s="357" t="s"/>
      <c r="K7" s="357" t="s"/>
      <c r="L7" s="357" t="s"/>
      <c r="M7" s="357" t="s"/>
      <c r="N7" s="358" t="s"/>
    </row>
    <row outlineLevel="0" r="8">
      <c r="A8" s="359" t="s"/>
      <c r="B8" s="359" t="s"/>
      <c r="C8" s="353" t="s">
        <v>308</v>
      </c>
      <c r="D8" s="353" t="s">
        <v>309</v>
      </c>
      <c r="E8" s="355" t="s"/>
      <c r="F8" s="353" t="s">
        <v>310</v>
      </c>
      <c r="G8" s="355" t="s"/>
      <c r="H8" s="360" t="s">
        <v>311</v>
      </c>
      <c r="I8" s="353" t="s">
        <v>308</v>
      </c>
      <c r="J8" s="353" t="s">
        <v>312</v>
      </c>
      <c r="K8" s="354" t="s"/>
      <c r="L8" s="354" t="s"/>
      <c r="M8" s="354" t="s"/>
      <c r="N8" s="355" t="s"/>
    </row>
    <row outlineLevel="0" r="9">
      <c r="A9" s="359" t="s"/>
      <c r="B9" s="359" t="s"/>
      <c r="C9" s="359" t="s"/>
      <c r="D9" s="360" t="s">
        <v>16</v>
      </c>
      <c r="E9" s="360" t="s">
        <v>313</v>
      </c>
      <c r="F9" s="360" t="s">
        <v>16</v>
      </c>
      <c r="G9" s="360" t="s">
        <v>313</v>
      </c>
      <c r="H9" s="361" t="s"/>
      <c r="I9" s="359" t="s"/>
      <c r="J9" s="353" t="s">
        <v>314</v>
      </c>
      <c r="K9" s="353" t="s">
        <v>17</v>
      </c>
      <c r="L9" s="353" t="s">
        <v>313</v>
      </c>
      <c r="M9" s="360" t="s">
        <v>315</v>
      </c>
      <c r="N9" s="362" t="s"/>
    </row>
    <row customHeight="true" ht="61.5" outlineLevel="0" r="10">
      <c r="A10" s="363" t="s"/>
      <c r="B10" s="363" t="s"/>
      <c r="C10" s="363" t="s"/>
      <c r="D10" s="364" t="s"/>
      <c r="E10" s="364" t="s"/>
      <c r="F10" s="364" t="s"/>
      <c r="G10" s="364" t="s"/>
      <c r="H10" s="364" t="s"/>
      <c r="I10" s="363" t="s"/>
      <c r="J10" s="363" t="s"/>
      <c r="K10" s="363" t="s"/>
      <c r="L10" s="363" t="s"/>
      <c r="M10" s="353" t="s">
        <v>250</v>
      </c>
      <c r="N10" s="353" t="s">
        <v>27</v>
      </c>
    </row>
    <row customFormat="true" customHeight="true" ht="11.1000003814697" outlineLevel="0" r="11" s="365">
      <c r="A11" s="271" t="n">
        <v>1</v>
      </c>
      <c r="B11" s="271" t="n">
        <v>2</v>
      </c>
      <c r="C11" s="271" t="n">
        <v>3</v>
      </c>
      <c r="D11" s="271" t="n">
        <v>4</v>
      </c>
      <c r="E11" s="271" t="n">
        <v>5</v>
      </c>
      <c r="F11" s="271" t="n">
        <v>6</v>
      </c>
      <c r="G11" s="271" t="n">
        <v>7</v>
      </c>
      <c r="H11" s="271" t="n">
        <v>8</v>
      </c>
      <c r="I11" s="271" t="n">
        <v>9</v>
      </c>
      <c r="J11" s="271" t="n">
        <v>10</v>
      </c>
      <c r="K11" s="271" t="n">
        <v>11</v>
      </c>
      <c r="L11" s="271" t="n">
        <v>12</v>
      </c>
      <c r="M11" s="271" t="n">
        <v>13</v>
      </c>
      <c r="N11" s="271" t="n">
        <v>14</v>
      </c>
    </row>
    <row outlineLevel="0" r="12">
      <c r="A12" s="366" t="n">
        <v>1</v>
      </c>
      <c r="B12" s="367" t="s">
        <v>316</v>
      </c>
      <c r="C12" s="356" t="n">
        <v>610</v>
      </c>
      <c r="D12" s="356" t="n">
        <v>41</v>
      </c>
      <c r="E12" s="356" t="s">
        <v>34</v>
      </c>
      <c r="F12" s="356" t="n">
        <v>38</v>
      </c>
      <c r="G12" s="356" t="s">
        <v>34</v>
      </c>
      <c r="H12" s="368" t="n">
        <f aca="false" ca="false" dt2D="false" dtr="false" t="normal">F12/D12*100</f>
        <v>92.6829268292683</v>
      </c>
      <c r="I12" s="356" t="n">
        <v>656</v>
      </c>
      <c r="J12" s="356" t="n">
        <v>41</v>
      </c>
      <c r="K12" s="368" t="n">
        <f aca="false" ca="false" dt2D="false" dtr="false" t="normal">J12/I12*100</f>
        <v>6.25</v>
      </c>
      <c r="L12" s="356" t="s">
        <v>34</v>
      </c>
      <c r="M12" s="356" t="n">
        <v>25</v>
      </c>
      <c r="N12" s="356" t="n">
        <v>16</v>
      </c>
    </row>
    <row outlineLevel="0" r="13">
      <c r="A13" s="356" t="n">
        <v>2</v>
      </c>
      <c r="B13" s="367" t="s">
        <v>317</v>
      </c>
      <c r="C13" s="356" t="n">
        <v>1908</v>
      </c>
      <c r="D13" s="356" t="n">
        <v>163</v>
      </c>
      <c r="E13" s="356" t="s">
        <v>34</v>
      </c>
      <c r="F13" s="356" t="n">
        <v>107</v>
      </c>
      <c r="G13" s="356" t="s">
        <v>34</v>
      </c>
      <c r="H13" s="368" t="n">
        <f aca="false" ca="false" dt2D="false" dtr="false" t="normal">F13/D13*100</f>
        <v>65.6441717791411</v>
      </c>
      <c r="I13" s="356" t="n">
        <v>1921</v>
      </c>
      <c r="J13" s="356" t="n">
        <v>179</v>
      </c>
      <c r="K13" s="368" t="n">
        <f aca="false" ca="false" dt2D="false" dtr="false" t="normal">J13/I13*100</f>
        <v>9.318063508589276</v>
      </c>
      <c r="L13" s="356" t="s">
        <v>34</v>
      </c>
      <c r="M13" s="356" t="n">
        <v>125</v>
      </c>
      <c r="N13" s="356" t="n">
        <v>54</v>
      </c>
    </row>
    <row outlineLevel="0" r="14">
      <c r="A14" s="356" t="n">
        <v>3</v>
      </c>
      <c r="B14" s="367" t="s">
        <v>318</v>
      </c>
      <c r="C14" s="356" t="n">
        <v>6045</v>
      </c>
      <c r="D14" s="356" t="n">
        <v>452</v>
      </c>
      <c r="E14" s="356" t="s">
        <v>34</v>
      </c>
      <c r="F14" s="356" t="n">
        <v>347</v>
      </c>
      <c r="G14" s="356" t="s">
        <v>34</v>
      </c>
      <c r="H14" s="368" t="n">
        <f aca="false" ca="false" dt2D="false" dtr="false" t="normal">F14/D14*100</f>
        <v>76.76991150442478</v>
      </c>
      <c r="I14" s="356" t="n">
        <v>6657</v>
      </c>
      <c r="J14" s="356" t="n">
        <v>514</v>
      </c>
      <c r="K14" s="368" t="n">
        <v>7.73</v>
      </c>
      <c r="L14" s="356" t="s">
        <v>34</v>
      </c>
      <c r="M14" s="356" t="n">
        <v>308</v>
      </c>
      <c r="N14" s="356" t="n">
        <v>206</v>
      </c>
    </row>
    <row outlineLevel="0" r="15">
      <c r="A15" s="356" t="n">
        <v>4</v>
      </c>
      <c r="B15" s="367" t="s">
        <v>319</v>
      </c>
      <c r="C15" s="356" t="n">
        <v>390</v>
      </c>
      <c r="D15" s="356" t="n">
        <v>35</v>
      </c>
      <c r="E15" s="356" t="s">
        <v>34</v>
      </c>
      <c r="F15" s="356" t="n">
        <v>27</v>
      </c>
      <c r="G15" s="356" t="s">
        <v>34</v>
      </c>
      <c r="H15" s="368" t="n">
        <f aca="false" ca="false" dt2D="false" dtr="false" t="normal">F15/D15*100</f>
        <v>77.14285714285715</v>
      </c>
      <c r="I15" s="356" t="n">
        <v>414</v>
      </c>
      <c r="J15" s="356" t="n">
        <v>39</v>
      </c>
      <c r="K15" s="368" t="n">
        <v>9.43</v>
      </c>
      <c r="L15" s="356" t="s">
        <v>34</v>
      </c>
      <c r="M15" s="356" t="n">
        <v>29</v>
      </c>
      <c r="N15" s="356" t="n">
        <v>10</v>
      </c>
    </row>
    <row outlineLevel="0" r="16">
      <c r="A16" s="356" t="n">
        <v>5</v>
      </c>
      <c r="B16" s="367" t="s">
        <v>320</v>
      </c>
      <c r="C16" s="356" t="n">
        <v>839</v>
      </c>
      <c r="D16" s="356" t="n">
        <v>88</v>
      </c>
      <c r="E16" s="356" t="s">
        <v>34</v>
      </c>
      <c r="F16" s="356" t="n">
        <v>87</v>
      </c>
      <c r="G16" s="356" t="s">
        <v>34</v>
      </c>
      <c r="H16" s="368" t="n">
        <f aca="false" ca="false" dt2D="false" dtr="false" t="normal">F16/D16*100</f>
        <v>98.86363636363636</v>
      </c>
      <c r="I16" s="356" t="n">
        <v>872</v>
      </c>
      <c r="J16" s="356" t="n">
        <v>90</v>
      </c>
      <c r="K16" s="368" t="n">
        <v>10.33</v>
      </c>
      <c r="L16" s="356" t="s">
        <v>34</v>
      </c>
      <c r="M16" s="356" t="n">
        <v>66</v>
      </c>
      <c r="N16" s="356" t="n">
        <v>24</v>
      </c>
    </row>
    <row customFormat="true" ht="15.75" outlineLevel="0" r="17" s="34">
      <c r="A17" s="353" t="n">
        <v>6</v>
      </c>
      <c r="B17" s="367" t="s">
        <v>321</v>
      </c>
      <c r="C17" s="356" t="n">
        <v>2334</v>
      </c>
      <c r="D17" s="356" t="n">
        <v>75</v>
      </c>
      <c r="E17" s="356" t="s">
        <v>34</v>
      </c>
      <c r="F17" s="356" t="n">
        <v>40</v>
      </c>
      <c r="G17" s="356" t="s">
        <v>34</v>
      </c>
      <c r="H17" s="368" t="n">
        <f aca="false" ca="false" dt2D="false" dtr="false" t="normal">F17/D17*100</f>
        <v>53.333333333333336</v>
      </c>
      <c r="I17" s="356" t="n">
        <v>2556</v>
      </c>
      <c r="J17" s="356" t="n">
        <v>100</v>
      </c>
      <c r="K17" s="368" t="n">
        <v>3.92</v>
      </c>
      <c r="L17" s="356" t="s">
        <v>34</v>
      </c>
      <c r="M17" s="356" t="n">
        <v>100</v>
      </c>
      <c r="N17" s="356" t="s">
        <v>34</v>
      </c>
    </row>
    <row outlineLevel="0" r="18">
      <c r="B18" s="349" t="n"/>
    </row>
    <row outlineLevel="0" r="19">
      <c r="B19" s="178" t="s">
        <v>219</v>
      </c>
      <c r="C19" s="178" t="s"/>
      <c r="D19" s="178" t="n"/>
      <c r="E19" s="369" t="n"/>
      <c r="F19" s="369" t="n"/>
      <c r="G19" s="370" t="n"/>
      <c r="H19" s="371" t="n"/>
      <c r="I19" s="87" t="n"/>
      <c r="J19" s="372" t="s">
        <v>220</v>
      </c>
      <c r="K19" s="373" t="s"/>
      <c r="L19" s="373" t="s"/>
      <c r="M19" s="374" t="s"/>
      <c r="N19" s="88" t="n"/>
    </row>
    <row outlineLevel="0" r="20">
      <c r="B20" s="185" t="n"/>
      <c r="C20" s="185" t="n"/>
      <c r="D20" s="186" t="n"/>
      <c r="E20" s="185" t="n"/>
      <c r="F20" s="186" t="n"/>
      <c r="G20" s="87" t="n"/>
      <c r="H20" s="185" t="n"/>
      <c r="I20" s="87" t="n"/>
      <c r="J20" s="375" t="s">
        <v>221</v>
      </c>
      <c r="K20" s="376" t="s"/>
      <c r="L20" s="376" t="s"/>
      <c r="M20" s="376" t="s"/>
      <c r="N20" s="377" t="s"/>
    </row>
    <row outlineLevel="0" r="21">
      <c r="B21" s="328" t="n"/>
      <c r="C21" s="90" t="n"/>
      <c r="D21" s="90" t="n"/>
      <c r="E21" s="248" t="n"/>
      <c r="F21" s="90" t="n"/>
      <c r="G21" s="90" t="n"/>
      <c r="H21" s="90" t="n"/>
      <c r="I21" s="90" t="n"/>
      <c r="J21" s="90" t="n"/>
      <c r="K21" s="90" t="n"/>
      <c r="L21" s="90" t="n"/>
      <c r="M21" s="90" t="n"/>
      <c r="N21" s="90" t="n"/>
    </row>
  </sheetData>
  <mergeCells count="23">
    <mergeCell ref="A7:A10"/>
    <mergeCell ref="B7:B10"/>
    <mergeCell ref="C8:C10"/>
    <mergeCell ref="D9:D10"/>
    <mergeCell ref="E9:E10"/>
    <mergeCell ref="F9:F10"/>
    <mergeCell ref="M9:N9"/>
    <mergeCell ref="J8:N8"/>
    <mergeCell ref="K9:K10"/>
    <mergeCell ref="I7:N7"/>
    <mergeCell ref="H8:H10"/>
    <mergeCell ref="I8:I10"/>
    <mergeCell ref="J9:J10"/>
    <mergeCell ref="F8:G8"/>
    <mergeCell ref="C7:H7"/>
    <mergeCell ref="L9:L10"/>
    <mergeCell ref="E2:J2"/>
    <mergeCell ref="E3:J3"/>
    <mergeCell ref="D8:E8"/>
    <mergeCell ref="G9:G10"/>
    <mergeCell ref="J19:M19"/>
    <mergeCell ref="B19:C19"/>
    <mergeCell ref="J20:N20"/>
  </mergeCells>
  <pageMargins bottom="0.590551555156708" footer="0.5" header="0.5" left="0.590551555156708" right="0.590551555156708" top="0.590551555156708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MyOffice-CoreFramework-Linux/29-1028.734.7326.662.0@RELEASE-DESKTOP-BETELGEUSE-2.3-RC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2024-03-11T09:39:15Z</dcterms:modified>
</cp:coreProperties>
</file>